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8" activeTab="0"/>
  </bookViews>
  <sheets>
    <sheet name="Encarregado" sheetId="1" r:id="rId1"/>
    <sheet name="Técnico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<sst xmlns="http://schemas.openxmlformats.org/spreadsheetml/2006/main" count="280" uniqueCount="126">
  <si>
    <t>R$</t>
  </si>
  <si>
    <t>01 -</t>
  </si>
  <si>
    <t>Remuneração Base</t>
  </si>
  <si>
    <t>02 -</t>
  </si>
  <si>
    <t>Outros (especificar)</t>
  </si>
  <si>
    <t>TOTAL</t>
  </si>
  <si>
    <t>MÓDULO I</t>
  </si>
  <si>
    <t>GRUPO A - OBRIGAÇÕES SOCIAIS</t>
  </si>
  <si>
    <t>PERCENTUAL</t>
  </si>
  <si>
    <t>VALOR (R$)</t>
  </si>
  <si>
    <t>A1 -</t>
  </si>
  <si>
    <t>INSS</t>
  </si>
  <si>
    <t>A2 -</t>
  </si>
  <si>
    <t>SESC</t>
  </si>
  <si>
    <t>A3 -</t>
  </si>
  <si>
    <t xml:space="preserve">SENAC </t>
  </si>
  <si>
    <t>A4 -</t>
  </si>
  <si>
    <t>INCRA</t>
  </si>
  <si>
    <t>A5 -</t>
  </si>
  <si>
    <t>Salário Educação</t>
  </si>
  <si>
    <t>A6 -</t>
  </si>
  <si>
    <t>FGTS</t>
  </si>
  <si>
    <t>A7 -</t>
  </si>
  <si>
    <t>A8 -</t>
  </si>
  <si>
    <t>SEBRAE</t>
  </si>
  <si>
    <t>TOTAL DO GRUPO A</t>
  </si>
  <si>
    <t>GRUPO B - OBRIGAÇÕES TRABALHISTAS</t>
  </si>
  <si>
    <t>B1 -</t>
  </si>
  <si>
    <t>Férias</t>
  </si>
  <si>
    <t>B2 -</t>
  </si>
  <si>
    <t>Auxílio Doença</t>
  </si>
  <si>
    <t>B3 -</t>
  </si>
  <si>
    <t>Licença Maternidade</t>
  </si>
  <si>
    <t>B4 -</t>
  </si>
  <si>
    <t>Licença Paternidade</t>
  </si>
  <si>
    <t xml:space="preserve">B5 - </t>
  </si>
  <si>
    <t>Faltas legais</t>
  </si>
  <si>
    <t>B6 -</t>
  </si>
  <si>
    <t>Acidente de Trabalho</t>
  </si>
  <si>
    <t>B7 -</t>
  </si>
  <si>
    <t>Aviso Prévio Trabalhado</t>
  </si>
  <si>
    <t>13° Salário</t>
  </si>
  <si>
    <t>TOTAL DO GRUPO B</t>
  </si>
  <si>
    <t>GRUPO C - INDENIZAÇÕES</t>
  </si>
  <si>
    <t xml:space="preserve"> C1 - </t>
  </si>
  <si>
    <t>Aviso Prévio indenizado</t>
  </si>
  <si>
    <t>C2 -</t>
  </si>
  <si>
    <t>Indenização Adicional</t>
  </si>
  <si>
    <t xml:space="preserve"> C3 - </t>
  </si>
  <si>
    <t>FGTS nas rescisões sem justa causa</t>
  </si>
  <si>
    <t xml:space="preserve"> C4 - </t>
  </si>
  <si>
    <t>FGTS nas rescisões sem justa causa (LC 110/01)</t>
  </si>
  <si>
    <t>TOTAL DO GRUPO C</t>
  </si>
  <si>
    <t>GRUPO D - INCIDÊNCIA DO GRUPO A SOBRE GRUPO B</t>
  </si>
  <si>
    <t xml:space="preserve"> D1 - </t>
  </si>
  <si>
    <t>Incidência Grupo A sobre Grupo B</t>
  </si>
  <si>
    <t>TOTAL DO GRUPO D</t>
  </si>
  <si>
    <t>GRUPO E- INCIDÊNCIA DO GRUPO A O AVISO PRÉVIO INDENIZADO</t>
  </si>
  <si>
    <t xml:space="preserve"> E1 - </t>
  </si>
  <si>
    <t>Incidência Grupo A sobre o Aviso Prévio Indenizado</t>
  </si>
  <si>
    <t>TOTAL DOS ENCARGOS SOCIAIS</t>
  </si>
  <si>
    <t>VALOR MENSAL UNITÀRIO DA MÃO DE OBRA COM ENCARGOS SOCIAIS E PROVISÕES</t>
  </si>
  <si>
    <t>MÓDULO II</t>
  </si>
  <si>
    <t>INSUMOS</t>
  </si>
  <si>
    <t xml:space="preserve"> DEMAIS COMPONENTES SOBRE MÃO DE OBRA</t>
  </si>
  <si>
    <t>Despesas Administrativas / Operacionais</t>
  </si>
  <si>
    <t>Lucro</t>
  </si>
  <si>
    <t>TOTAL DOS DEMAIS COMPONENTES SOBRE MÃO DE OBRA</t>
  </si>
  <si>
    <t>TRIBUTOS SOBRE MÃO DE OBRA</t>
  </si>
  <si>
    <t>ISS</t>
  </si>
  <si>
    <t>PIS</t>
  </si>
  <si>
    <t>COFINS</t>
  </si>
  <si>
    <t>TOTAL DOS TRIBUTOS SOBRE MÃO DE OBRA</t>
  </si>
  <si>
    <t>NOTAS EXPLICATIVAS</t>
  </si>
  <si>
    <t>I</t>
  </si>
  <si>
    <t>REMUNERAÇÃO BASE</t>
  </si>
  <si>
    <t>II</t>
  </si>
  <si>
    <t>Auxílio Creche</t>
  </si>
  <si>
    <t>Auxílio Funeral</t>
  </si>
  <si>
    <t>Auxílio Lente</t>
  </si>
  <si>
    <t>Curso</t>
  </si>
  <si>
    <t>Diárias</t>
  </si>
  <si>
    <t>Exame Médico</t>
  </si>
  <si>
    <t>Fardamento</t>
  </si>
  <si>
    <t>Passagem Aérea</t>
  </si>
  <si>
    <t>Plano de Saúde</t>
  </si>
  <si>
    <t>Vale-Alimentação</t>
  </si>
  <si>
    <t>Vale-Transporte</t>
  </si>
  <si>
    <t>B8 -</t>
  </si>
  <si>
    <r>
      <t>ENCARGOS SOCIAIS E PROVISÕES DOS ENCARGOS TRABALHISTAS</t>
    </r>
    <r>
      <rPr>
        <sz val="11"/>
        <rFont val="Arial Nova Cond"/>
        <family val="2"/>
      </rPr>
      <t xml:space="preserve"> (incidentes sobre o valor da remuneração)</t>
    </r>
  </si>
  <si>
    <t>VALOR MENSAL TOTAL</t>
  </si>
  <si>
    <t>VALOR MENSAL UNITÁRIO</t>
  </si>
  <si>
    <t>VALOR ANUAL TOTAL</t>
  </si>
  <si>
    <t>Posto/Função:</t>
  </si>
  <si>
    <t>Quantidade</t>
  </si>
  <si>
    <t>III</t>
  </si>
  <si>
    <t>IV</t>
  </si>
  <si>
    <t>V</t>
  </si>
  <si>
    <t>Encarregado Supervisor Administrativo de Tecnologia da Informação</t>
  </si>
  <si>
    <t>Riscos Ambientais do Trabalho (RAT) x Fator Acidentário de Prevenção (FAP)</t>
  </si>
  <si>
    <t>1 - Esta planilha é um modelo recomendado para elaboração da proposta de preços.</t>
  </si>
  <si>
    <t>2 - A licitante poderá apresentar outra planilha desde que respeite os percentuais legais, valores de remuneração e benefícios previstos em Convenção e Acordo Coletivo de Trabalho.</t>
  </si>
  <si>
    <t>GRUPO E - BENEFÍCIOS E UNIFORMES</t>
  </si>
  <si>
    <t>E1 -</t>
  </si>
  <si>
    <t>E2 -</t>
  </si>
  <si>
    <t>E3 -</t>
  </si>
  <si>
    <t>E4 -</t>
  </si>
  <si>
    <t>E5 -</t>
  </si>
  <si>
    <t>E6 -</t>
  </si>
  <si>
    <t>E7 -</t>
  </si>
  <si>
    <t>E8 -</t>
  </si>
  <si>
    <t>E9 -</t>
  </si>
  <si>
    <t>E10 -</t>
  </si>
  <si>
    <t>E11 -</t>
  </si>
  <si>
    <t>E12 -</t>
  </si>
  <si>
    <t>VALOR MENSAL DO MÓDULO I +  GRUPO E</t>
  </si>
  <si>
    <t>VALOR MENSAL DO MÓDULO I +  GRUPO E + DEMAIS COMPONENTES</t>
  </si>
  <si>
    <t>3 - Os valores provisionados a que se referem os Grupos "B", "C", "D" e "E" serão pagos quando da ocorrência do fato gerador da obrigação ou situação.</t>
  </si>
  <si>
    <t>4 - O percentual referente ao Riscos Ambientais do Trabalho (RAT) x Fator Acidentário de Prevenção (FAP) será variável de acordo com a atividade da empresa, que deverá comprovar através de documento comprobatório</t>
  </si>
  <si>
    <t>Técnico de Aplicação - Pleno</t>
  </si>
  <si>
    <t>ANEXO II -  PLANILHA DE FORMAÇÃO DE PREÇOS</t>
  </si>
  <si>
    <t>Valor total mensal para o posto/função de Encarregado</t>
  </si>
  <si>
    <t>Valor total mensal para o posto/função de Técnico de Aplicação - Pleno</t>
  </si>
  <si>
    <t>Valor total mensal para a prestação dos serviços</t>
  </si>
  <si>
    <t>Valor total anual para a prestação dos serviços</t>
  </si>
  <si>
    <t>VALORES PROPOSTOS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</si>
</sst>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_-* #,##0.00_-;\-* #,##0.00_-;_-* \-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 Nova Cond"/>
      <family val="2"/>
    </font>
    <font>
      <b/>
      <sz val="11"/>
      <name val="Arial Nova Cond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 Nova Cond"/>
      <family val="2"/>
    </font>
    <font>
      <sz val="14"/>
      <name val="Arial Nova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1" fontId="18" fillId="0" borderId="0" xfId="0" applyNumberFormat="1" applyFont="1" applyAlignment="1">
      <alignment/>
    </xf>
    <xf numFmtId="0" fontId="18" fillId="0" borderId="12" xfId="0" applyFont="1" applyBorder="1" applyAlignment="1">
      <alignment horizontal="center" vertical="center"/>
    </xf>
    <xf numFmtId="170" fontId="19" fillId="33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4" fontId="19" fillId="0" borderId="31" xfId="0" applyNumberFormat="1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4" fontId="19" fillId="0" borderId="3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 shrinkToFit="1"/>
    </xf>
    <xf numFmtId="170" fontId="19" fillId="0" borderId="23" xfId="62" applyFont="1" applyFill="1" applyBorder="1" applyAlignment="1" applyProtection="1">
      <alignment horizontal="center" vertical="center"/>
      <protection/>
    </xf>
    <xf numFmtId="0" fontId="18" fillId="0" borderId="35" xfId="0" applyFont="1" applyBorder="1" applyAlignment="1">
      <alignment vertical="center"/>
    </xf>
    <xf numFmtId="10" fontId="18" fillId="0" borderId="36" xfId="51" applyNumberFormat="1" applyFont="1" applyFill="1" applyBorder="1" applyAlignment="1" applyProtection="1">
      <alignment vertical="center"/>
      <protection/>
    </xf>
    <xf numFmtId="4" fontId="18" fillId="0" borderId="36" xfId="0" applyNumberFormat="1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10" fontId="18" fillId="0" borderId="39" xfId="51" applyNumberFormat="1" applyFont="1" applyFill="1" applyBorder="1" applyAlignment="1" applyProtection="1">
      <alignment vertical="center"/>
      <protection/>
    </xf>
    <xf numFmtId="4" fontId="18" fillId="0" borderId="39" xfId="0" applyNumberFormat="1" applyFont="1" applyBorder="1" applyAlignment="1">
      <alignment vertical="center"/>
    </xf>
    <xf numFmtId="10" fontId="19" fillId="0" borderId="40" xfId="0" applyNumberFormat="1" applyFont="1" applyBorder="1" applyAlignment="1">
      <alignment vertical="center"/>
    </xf>
    <xf numFmtId="4" fontId="19" fillId="0" borderId="41" xfId="0" applyNumberFormat="1" applyFont="1" applyBorder="1" applyAlignment="1">
      <alignment vertical="center"/>
    </xf>
    <xf numFmtId="0" fontId="19" fillId="0" borderId="33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10" fontId="18" fillId="0" borderId="33" xfId="0" applyNumberFormat="1" applyFont="1" applyBorder="1" applyAlignment="1">
      <alignment vertical="center"/>
    </xf>
    <xf numFmtId="4" fontId="18" fillId="0" borderId="33" xfId="0" applyNumberFormat="1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10" fontId="18" fillId="0" borderId="36" xfId="0" applyNumberFormat="1" applyFont="1" applyBorder="1" applyAlignment="1">
      <alignment horizontal="right" vertical="center"/>
    </xf>
    <xf numFmtId="0" fontId="18" fillId="34" borderId="36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vertical="center"/>
    </xf>
    <xf numFmtId="10" fontId="18" fillId="0" borderId="36" xfId="0" applyNumberFormat="1" applyFont="1" applyBorder="1" applyAlignment="1">
      <alignment vertical="center"/>
    </xf>
    <xf numFmtId="0" fontId="19" fillId="34" borderId="42" xfId="0" applyFont="1" applyFill="1" applyBorder="1" applyAlignment="1">
      <alignment horizontal="center" vertical="center"/>
    </xf>
    <xf numFmtId="10" fontId="19" fillId="34" borderId="42" xfId="0" applyNumberFormat="1" applyFont="1" applyFill="1" applyBorder="1" applyAlignment="1">
      <alignment vertical="center"/>
    </xf>
    <xf numFmtId="4" fontId="19" fillId="34" borderId="42" xfId="0" applyNumberFormat="1" applyFont="1" applyFill="1" applyBorder="1" applyAlignment="1">
      <alignment vertical="center"/>
    </xf>
    <xf numFmtId="4" fontId="18" fillId="0" borderId="43" xfId="0" applyNumberFormat="1" applyFont="1" applyBorder="1" applyAlignment="1">
      <alignment vertical="center"/>
    </xf>
    <xf numFmtId="0" fontId="18" fillId="0" borderId="35" xfId="0" applyFont="1" applyBorder="1" applyAlignment="1">
      <alignment vertical="center" wrapText="1"/>
    </xf>
    <xf numFmtId="10" fontId="18" fillId="0" borderId="36" xfId="0" applyNumberFormat="1" applyFont="1" applyBorder="1" applyAlignment="1">
      <alignment horizontal="right" vertical="center" wrapText="1"/>
    </xf>
    <xf numFmtId="4" fontId="18" fillId="0" borderId="29" xfId="0" applyNumberFormat="1" applyFont="1" applyBorder="1" applyAlignment="1">
      <alignment vertical="center"/>
    </xf>
    <xf numFmtId="0" fontId="18" fillId="34" borderId="37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vertical="center"/>
    </xf>
    <xf numFmtId="10" fontId="18" fillId="34" borderId="39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10" fontId="18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170" fontId="19" fillId="0" borderId="10" xfId="62" applyFont="1" applyFill="1" applyBorder="1" applyAlignment="1" applyProtection="1">
      <alignment horizontal="center" vertical="center"/>
      <protection/>
    </xf>
    <xf numFmtId="0" fontId="18" fillId="0" borderId="45" xfId="0" applyFont="1" applyBorder="1" applyAlignment="1">
      <alignment vertical="center"/>
    </xf>
    <xf numFmtId="10" fontId="18" fillId="0" borderId="46" xfId="0" applyNumberFormat="1" applyFont="1" applyBorder="1" applyAlignment="1">
      <alignment vertical="center"/>
    </xf>
    <xf numFmtId="4" fontId="18" fillId="0" borderId="46" xfId="0" applyNumberFormat="1" applyFont="1" applyBorder="1" applyAlignment="1">
      <alignment vertical="center"/>
    </xf>
    <xf numFmtId="10" fontId="19" fillId="0" borderId="42" xfId="0" applyNumberFormat="1" applyFont="1" applyBorder="1" applyAlignment="1">
      <alignment vertical="center"/>
    </xf>
    <xf numFmtId="4" fontId="19" fillId="0" borderId="32" xfId="0" applyNumberFormat="1" applyFont="1" applyBorder="1" applyAlignment="1">
      <alignment vertical="center"/>
    </xf>
    <xf numFmtId="10" fontId="19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47" xfId="0" applyFont="1" applyBorder="1" applyAlignment="1">
      <alignment horizontal="right" vertical="center"/>
    </xf>
    <xf numFmtId="0" fontId="18" fillId="0" borderId="48" xfId="0" applyFont="1" applyBorder="1" applyAlignment="1">
      <alignment horizontal="right" vertical="center"/>
    </xf>
    <xf numFmtId="0" fontId="18" fillId="0" borderId="49" xfId="0" applyFont="1" applyBorder="1" applyAlignment="1">
      <alignment horizontal="right" vertical="center"/>
    </xf>
    <xf numFmtId="2" fontId="19" fillId="0" borderId="42" xfId="0" applyNumberFormat="1" applyFont="1" applyBorder="1" applyAlignment="1">
      <alignment vertical="center"/>
    </xf>
    <xf numFmtId="10" fontId="18" fillId="0" borderId="0" xfId="0" applyNumberFormat="1" applyFont="1" applyBorder="1" applyAlignment="1">
      <alignment vertical="center"/>
    </xf>
    <xf numFmtId="170" fontId="18" fillId="0" borderId="0" xfId="0" applyNumberFormat="1" applyFont="1" applyBorder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4" fontId="18" fillId="0" borderId="27" xfId="0" applyNumberFormat="1" applyFont="1" applyFill="1" applyBorder="1" applyAlignment="1">
      <alignment vertical="center"/>
    </xf>
    <xf numFmtId="0" fontId="19" fillId="0" borderId="52" xfId="0" applyFont="1" applyBorder="1" applyAlignment="1">
      <alignment horizontal="right" vertical="center"/>
    </xf>
    <xf numFmtId="4" fontId="19" fillId="0" borderId="32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10" fontId="18" fillId="0" borderId="53" xfId="0" applyNumberFormat="1" applyFont="1" applyBorder="1" applyAlignment="1">
      <alignment vertical="center"/>
    </xf>
    <xf numFmtId="4" fontId="18" fillId="0" borderId="53" xfId="0" applyNumberFormat="1" applyFont="1" applyBorder="1" applyAlignment="1">
      <alignment vertical="center"/>
    </xf>
    <xf numFmtId="0" fontId="18" fillId="0" borderId="29" xfId="0" applyFont="1" applyBorder="1" applyAlignment="1">
      <alignment horizontal="left" vertical="center"/>
    </xf>
    <xf numFmtId="10" fontId="18" fillId="0" borderId="27" xfId="0" applyNumberFormat="1" applyFont="1" applyBorder="1" applyAlignment="1">
      <alignment vertical="center"/>
    </xf>
    <xf numFmtId="4" fontId="18" fillId="0" borderId="27" xfId="0" applyNumberFormat="1" applyFont="1" applyBorder="1" applyAlignment="1">
      <alignment horizontal="right" vertical="center"/>
    </xf>
    <xf numFmtId="0" fontId="18" fillId="0" borderId="47" xfId="0" applyFont="1" applyBorder="1" applyAlignment="1">
      <alignment vertical="center"/>
    </xf>
    <xf numFmtId="10" fontId="19" fillId="0" borderId="32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9" fillId="0" borderId="54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170" fontId="19" fillId="0" borderId="13" xfId="62" applyFont="1" applyFill="1" applyBorder="1" applyAlignment="1" applyProtection="1">
      <alignment horizontal="center" vertical="center"/>
      <protection/>
    </xf>
    <xf numFmtId="170" fontId="19" fillId="0" borderId="43" xfId="62" applyFont="1" applyFill="1" applyBorder="1" applyAlignment="1" applyProtection="1">
      <alignment horizontal="center" vertical="center"/>
      <protection/>
    </xf>
    <xf numFmtId="0" fontId="19" fillId="0" borderId="32" xfId="0" applyFont="1" applyBorder="1" applyAlignment="1">
      <alignment horizontal="right" vertical="center"/>
    </xf>
    <xf numFmtId="0" fontId="18" fillId="0" borderId="55" xfId="0" applyFont="1" applyBorder="1" applyAlignment="1">
      <alignment vertical="center"/>
    </xf>
    <xf numFmtId="0" fontId="18" fillId="0" borderId="55" xfId="0" applyFont="1" applyFill="1" applyBorder="1" applyAlignment="1">
      <alignment horizontal="justify" vertical="center" wrapText="1"/>
    </xf>
    <xf numFmtId="0" fontId="18" fillId="0" borderId="55" xfId="0" applyFont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9" fillId="0" borderId="56" xfId="0" applyFont="1" applyFill="1" applyBorder="1" applyAlignment="1">
      <alignment horizontal="center" vertical="center" textRotation="90"/>
    </xf>
    <xf numFmtId="4" fontId="18" fillId="0" borderId="30" xfId="0" applyNumberFormat="1" applyFont="1" applyFill="1" applyBorder="1" applyAlignment="1">
      <alignment horizontal="right" vertical="center"/>
    </xf>
    <xf numFmtId="4" fontId="18" fillId="0" borderId="28" xfId="0" applyNumberFormat="1" applyFont="1" applyFill="1" applyBorder="1" applyAlignment="1">
      <alignment horizontal="right" vertical="center"/>
    </xf>
    <xf numFmtId="0" fontId="18" fillId="0" borderId="42" xfId="0" applyFont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170" fontId="20" fillId="0" borderId="42" xfId="62" applyFont="1" applyBorder="1" applyAlignment="1">
      <alignment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170" fontId="23" fillId="0" borderId="60" xfId="62" applyFont="1" applyBorder="1" applyAlignment="1">
      <alignment vertical="center"/>
    </xf>
    <xf numFmtId="0" fontId="24" fillId="0" borderId="58" xfId="0" applyFont="1" applyBorder="1" applyAlignment="1">
      <alignment horizontal="left" vertical="center" wrapText="1"/>
    </xf>
    <xf numFmtId="170" fontId="23" fillId="0" borderId="60" xfId="62" applyFont="1" applyBorder="1" applyAlignment="1">
      <alignment horizontal="left" vertical="center" wrapText="1"/>
    </xf>
    <xf numFmtId="0" fontId="24" fillId="0" borderId="5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35" borderId="61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/>
    </xf>
    <xf numFmtId="10" fontId="18" fillId="34" borderId="36" xfId="0" applyNumberFormat="1" applyFont="1" applyFill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4" fontId="18" fillId="0" borderId="24" xfId="0" applyNumberFormat="1" applyFont="1" applyFill="1" applyBorder="1" applyAlignment="1">
      <alignment horizontal="right" vertical="center"/>
    </xf>
    <xf numFmtId="4" fontId="18" fillId="0" borderId="26" xfId="0" applyNumberFormat="1" applyFont="1" applyFill="1" applyBorder="1" applyAlignment="1">
      <alignment horizontal="right" vertical="center"/>
    </xf>
    <xf numFmtId="0" fontId="18" fillId="0" borderId="65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33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132" customWidth="1"/>
    <col min="2" max="9" width="9.140625" style="42" customWidth="1"/>
    <col min="10" max="10" width="13.140625" style="42" customWidth="1"/>
    <col min="11" max="11" width="10.28125" style="42" customWidth="1"/>
    <col min="12" max="12" width="11.8515625" style="42" customWidth="1"/>
    <col min="13" max="13" width="10.421875" style="2" customWidth="1"/>
  </cols>
  <sheetData>
    <row r="1" spans="2:12" ht="15.75" thickBot="1">
      <c r="B1" s="149" t="s">
        <v>120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2:12" ht="13.5" customHeight="1" thickBot="1">
      <c r="B2" s="14"/>
      <c r="C2" s="14"/>
      <c r="D2" s="14"/>
      <c r="E2" s="15"/>
      <c r="F2" s="15"/>
      <c r="G2" s="15"/>
      <c r="H2" s="15"/>
      <c r="I2" s="15"/>
      <c r="J2" s="14"/>
      <c r="K2" s="14"/>
      <c r="L2" s="14"/>
    </row>
    <row r="3" spans="2:12" ht="13.5" customHeight="1">
      <c r="B3" s="16" t="s">
        <v>93</v>
      </c>
      <c r="C3" s="17"/>
      <c r="D3" s="18" t="s">
        <v>98</v>
      </c>
      <c r="E3" s="19"/>
      <c r="F3" s="19"/>
      <c r="G3" s="19"/>
      <c r="H3" s="19"/>
      <c r="I3" s="19"/>
      <c r="J3" s="19"/>
      <c r="K3" s="19"/>
      <c r="L3" s="20"/>
    </row>
    <row r="4" spans="2:12" ht="13.5" customHeight="1" thickBot="1">
      <c r="B4" s="21" t="s">
        <v>94</v>
      </c>
      <c r="C4" s="22"/>
      <c r="D4" s="23">
        <v>1</v>
      </c>
      <c r="E4" s="24"/>
      <c r="F4" s="24"/>
      <c r="G4" s="24"/>
      <c r="H4" s="24"/>
      <c r="I4" s="24"/>
      <c r="J4" s="24"/>
      <c r="K4" s="24"/>
      <c r="L4" s="25"/>
    </row>
    <row r="5" spans="2:12" ht="13.5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3.5" customHeight="1">
      <c r="B6" s="27" t="s">
        <v>74</v>
      </c>
      <c r="C6" s="28" t="s">
        <v>75</v>
      </c>
      <c r="D6" s="29"/>
      <c r="E6" s="29"/>
      <c r="F6" s="29"/>
      <c r="G6" s="29"/>
      <c r="H6" s="29"/>
      <c r="I6" s="29"/>
      <c r="J6" s="30"/>
      <c r="K6" s="31"/>
      <c r="L6" s="32" t="s">
        <v>0</v>
      </c>
    </row>
    <row r="7" spans="2:12" ht="15">
      <c r="B7" s="33">
        <v>1</v>
      </c>
      <c r="C7" s="34" t="s">
        <v>2</v>
      </c>
      <c r="D7" s="35"/>
      <c r="E7" s="35"/>
      <c r="F7" s="35"/>
      <c r="G7" s="35"/>
      <c r="H7" s="35"/>
      <c r="I7" s="35"/>
      <c r="J7" s="35"/>
      <c r="K7" s="36"/>
      <c r="L7" s="37">
        <v>4700</v>
      </c>
    </row>
    <row r="8" spans="2:12" ht="13.5" customHeight="1" thickBot="1">
      <c r="B8" s="38" t="s">
        <v>5</v>
      </c>
      <c r="C8" s="38"/>
      <c r="D8" s="38"/>
      <c r="E8" s="38"/>
      <c r="F8" s="38"/>
      <c r="G8" s="38"/>
      <c r="H8" s="38"/>
      <c r="I8" s="38"/>
      <c r="J8" s="38"/>
      <c r="K8" s="39">
        <f>SUM(L7:L7)</f>
        <v>4700</v>
      </c>
      <c r="L8" s="39"/>
    </row>
    <row r="9" spans="2:12" ht="13.5" customHeight="1" thickBot="1">
      <c r="B9" s="40"/>
      <c r="C9" s="41"/>
      <c r="D9" s="41"/>
      <c r="E9" s="41"/>
      <c r="F9" s="41"/>
      <c r="G9" s="41"/>
      <c r="H9" s="41"/>
      <c r="I9" s="41"/>
      <c r="L9" s="43"/>
    </row>
    <row r="10" spans="2:12" ht="13.5" customHeight="1" thickBot="1">
      <c r="B10" s="44" t="s">
        <v>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ht="13.5" customHeight="1" thickBot="1">
      <c r="B11" s="45"/>
    </row>
    <row r="12" spans="2:12" ht="30.75" customHeight="1" thickBot="1">
      <c r="B12" s="3" t="s">
        <v>76</v>
      </c>
      <c r="C12" s="46" t="s">
        <v>89</v>
      </c>
      <c r="D12" s="46"/>
      <c r="E12" s="46"/>
      <c r="F12" s="46"/>
      <c r="G12" s="46"/>
      <c r="H12" s="46"/>
      <c r="I12" s="46"/>
      <c r="J12" s="46"/>
      <c r="K12" s="46"/>
      <c r="L12" s="46"/>
    </row>
    <row r="13" spans="2:12" ht="13.5" customHeight="1" thickBot="1">
      <c r="B13" s="47"/>
      <c r="C13" s="48"/>
      <c r="D13" s="49"/>
      <c r="E13" s="49"/>
      <c r="F13" s="49"/>
      <c r="G13" s="49"/>
      <c r="H13" s="49"/>
      <c r="I13" s="49"/>
      <c r="J13" s="50"/>
      <c r="K13" s="50"/>
      <c r="L13" s="51"/>
    </row>
    <row r="14" spans="1:12" ht="13.5" customHeight="1" thickBot="1">
      <c r="A14" s="133"/>
      <c r="B14" s="44" t="s">
        <v>7</v>
      </c>
      <c r="C14" s="44"/>
      <c r="D14" s="44"/>
      <c r="E14" s="44"/>
      <c r="F14" s="44"/>
      <c r="G14" s="44"/>
      <c r="H14" s="44"/>
      <c r="I14" s="44"/>
      <c r="J14" s="52" t="s">
        <v>8</v>
      </c>
      <c r="K14" s="53" t="s">
        <v>9</v>
      </c>
      <c r="L14" s="53"/>
    </row>
    <row r="15" spans="1:12" ht="13.5" customHeight="1">
      <c r="A15" s="133"/>
      <c r="B15" s="4" t="s">
        <v>10</v>
      </c>
      <c r="C15" s="54" t="s">
        <v>11</v>
      </c>
      <c r="D15" s="54"/>
      <c r="E15" s="54"/>
      <c r="F15" s="54"/>
      <c r="G15" s="54"/>
      <c r="H15" s="54"/>
      <c r="I15" s="54"/>
      <c r="J15" s="55">
        <v>0.2</v>
      </c>
      <c r="K15" s="56">
        <f>J15*$K$8</f>
        <v>940</v>
      </c>
      <c r="L15" s="56"/>
    </row>
    <row r="16" spans="1:12" ht="13.5" customHeight="1">
      <c r="A16" s="133"/>
      <c r="B16" s="4" t="s">
        <v>12</v>
      </c>
      <c r="C16" s="12" t="s">
        <v>13</v>
      </c>
      <c r="D16" s="12"/>
      <c r="E16" s="12"/>
      <c r="F16" s="12"/>
      <c r="G16" s="12"/>
      <c r="H16" s="12"/>
      <c r="I16" s="12"/>
      <c r="J16" s="55">
        <v>0.015</v>
      </c>
      <c r="K16" s="56">
        <f aca="true" t="shared" si="0" ref="K16:K22">J16*$K$8</f>
        <v>70.5</v>
      </c>
      <c r="L16" s="56"/>
    </row>
    <row r="17" spans="1:12" ht="13.5" customHeight="1">
      <c r="A17" s="133"/>
      <c r="B17" s="4" t="s">
        <v>14</v>
      </c>
      <c r="C17" s="12" t="s">
        <v>15</v>
      </c>
      <c r="D17" s="12"/>
      <c r="E17" s="12"/>
      <c r="F17" s="12"/>
      <c r="G17" s="12"/>
      <c r="H17" s="12"/>
      <c r="I17" s="12"/>
      <c r="J17" s="55">
        <v>0.01</v>
      </c>
      <c r="K17" s="56">
        <f t="shared" si="0"/>
        <v>47</v>
      </c>
      <c r="L17" s="56"/>
    </row>
    <row r="18" spans="1:12" ht="13.5" customHeight="1">
      <c r="A18" s="133"/>
      <c r="B18" s="4" t="s">
        <v>16</v>
      </c>
      <c r="C18" s="12" t="s">
        <v>17</v>
      </c>
      <c r="D18" s="12"/>
      <c r="E18" s="12"/>
      <c r="F18" s="12"/>
      <c r="G18" s="12"/>
      <c r="H18" s="12"/>
      <c r="I18" s="12"/>
      <c r="J18" s="55">
        <v>0.002</v>
      </c>
      <c r="K18" s="56">
        <f t="shared" si="0"/>
        <v>9.4</v>
      </c>
      <c r="L18" s="56"/>
    </row>
    <row r="19" spans="1:12" ht="13.5" customHeight="1">
      <c r="A19" s="133"/>
      <c r="B19" s="4" t="s">
        <v>18</v>
      </c>
      <c r="C19" s="12" t="s">
        <v>19</v>
      </c>
      <c r="D19" s="12"/>
      <c r="E19" s="12"/>
      <c r="F19" s="12"/>
      <c r="G19" s="12"/>
      <c r="H19" s="12"/>
      <c r="I19" s="12"/>
      <c r="J19" s="55">
        <v>0.025</v>
      </c>
      <c r="K19" s="56">
        <f t="shared" si="0"/>
        <v>117.5</v>
      </c>
      <c r="L19" s="56"/>
    </row>
    <row r="20" spans="1:12" ht="13.5" customHeight="1">
      <c r="A20" s="133"/>
      <c r="B20" s="4" t="s">
        <v>20</v>
      </c>
      <c r="C20" s="12" t="s">
        <v>21</v>
      </c>
      <c r="D20" s="12"/>
      <c r="E20" s="12"/>
      <c r="F20" s="12"/>
      <c r="G20" s="12"/>
      <c r="H20" s="12"/>
      <c r="I20" s="12"/>
      <c r="J20" s="55">
        <v>0.08</v>
      </c>
      <c r="K20" s="56">
        <f t="shared" si="0"/>
        <v>376</v>
      </c>
      <c r="L20" s="56"/>
    </row>
    <row r="21" spans="1:12" ht="27" customHeight="1">
      <c r="A21" s="133"/>
      <c r="B21" s="4" t="s">
        <v>22</v>
      </c>
      <c r="C21" s="13" t="s">
        <v>99</v>
      </c>
      <c r="D21" s="13"/>
      <c r="E21" s="13"/>
      <c r="F21" s="13"/>
      <c r="G21" s="13"/>
      <c r="H21" s="13"/>
      <c r="I21" s="13"/>
      <c r="J21" s="55">
        <v>0.015</v>
      </c>
      <c r="K21" s="56">
        <f t="shared" si="0"/>
        <v>70.5</v>
      </c>
      <c r="L21" s="56"/>
    </row>
    <row r="22" spans="1:12" ht="13.5" customHeight="1" thickBot="1">
      <c r="A22" s="133"/>
      <c r="B22" s="57" t="s">
        <v>23</v>
      </c>
      <c r="C22" s="58" t="s">
        <v>24</v>
      </c>
      <c r="D22" s="58"/>
      <c r="E22" s="58"/>
      <c r="F22" s="58"/>
      <c r="G22" s="58"/>
      <c r="H22" s="58"/>
      <c r="I22" s="58"/>
      <c r="J22" s="59">
        <v>0.006</v>
      </c>
      <c r="K22" s="60">
        <f t="shared" si="0"/>
        <v>28.2</v>
      </c>
      <c r="L22" s="60"/>
    </row>
    <row r="23" spans="1:12" ht="13.5" customHeight="1" thickBot="1">
      <c r="A23" s="133"/>
      <c r="B23" s="44" t="s">
        <v>25</v>
      </c>
      <c r="C23" s="44"/>
      <c r="D23" s="44"/>
      <c r="E23" s="44"/>
      <c r="F23" s="44"/>
      <c r="G23" s="44"/>
      <c r="H23" s="44"/>
      <c r="I23" s="44"/>
      <c r="J23" s="61">
        <f>SUM(J15:J22)</f>
        <v>0.3530000000000001</v>
      </c>
      <c r="K23" s="62">
        <f>ROUND(SUM(K15:K22),2)</f>
        <v>1659.1</v>
      </c>
      <c r="L23" s="62"/>
    </row>
    <row r="24" spans="2:12" ht="13.5" customHeight="1" thickBot="1">
      <c r="B24" s="63"/>
      <c r="C24" s="64"/>
      <c r="D24" s="64"/>
      <c r="E24" s="64"/>
      <c r="F24" s="64"/>
      <c r="G24" s="64"/>
      <c r="H24" s="64"/>
      <c r="I24" s="64"/>
      <c r="J24" s="65"/>
      <c r="K24" s="65"/>
      <c r="L24" s="66"/>
    </row>
    <row r="25" spans="1:12" ht="13.5" customHeight="1">
      <c r="A25" s="133"/>
      <c r="B25" s="67" t="s">
        <v>26</v>
      </c>
      <c r="C25" s="67"/>
      <c r="D25" s="67"/>
      <c r="E25" s="67"/>
      <c r="F25" s="67"/>
      <c r="G25" s="67"/>
      <c r="H25" s="67"/>
      <c r="I25" s="67"/>
      <c r="J25" s="52" t="s">
        <v>8</v>
      </c>
      <c r="K25" s="53" t="s">
        <v>9</v>
      </c>
      <c r="L25" s="53"/>
    </row>
    <row r="26" spans="1:12" ht="13.5" customHeight="1">
      <c r="A26" s="133"/>
      <c r="B26" s="68" t="s">
        <v>27</v>
      </c>
      <c r="C26" s="69" t="s">
        <v>28</v>
      </c>
      <c r="D26" s="69"/>
      <c r="E26" s="69"/>
      <c r="F26" s="69"/>
      <c r="G26" s="69"/>
      <c r="H26" s="69"/>
      <c r="I26" s="69"/>
      <c r="J26" s="70">
        <v>0.1111</v>
      </c>
      <c r="K26" s="56">
        <f>J26*$K$8</f>
        <v>522.1700000000001</v>
      </c>
      <c r="L26" s="56"/>
    </row>
    <row r="27" spans="1:12" ht="13.5" customHeight="1">
      <c r="A27" s="133"/>
      <c r="B27" s="68" t="s">
        <v>29</v>
      </c>
      <c r="C27" s="69" t="s">
        <v>30</v>
      </c>
      <c r="D27" s="69"/>
      <c r="E27" s="69"/>
      <c r="F27" s="69"/>
      <c r="G27" s="69"/>
      <c r="H27" s="69"/>
      <c r="I27" s="69"/>
      <c r="J27" s="73">
        <v>0.0001</v>
      </c>
      <c r="K27" s="56">
        <f aca="true" t="shared" si="1" ref="K27:K33">J27*$K$8</f>
        <v>0.47000000000000003</v>
      </c>
      <c r="L27" s="56"/>
    </row>
    <row r="28" spans="1:12" ht="13.5" customHeight="1">
      <c r="A28" s="133"/>
      <c r="B28" s="71" t="s">
        <v>31</v>
      </c>
      <c r="C28" s="72" t="s">
        <v>32</v>
      </c>
      <c r="D28" s="72"/>
      <c r="E28" s="72"/>
      <c r="F28" s="72"/>
      <c r="G28" s="72"/>
      <c r="H28" s="72"/>
      <c r="I28" s="72"/>
      <c r="J28" s="152">
        <v>0.0001</v>
      </c>
      <c r="K28" s="56">
        <f t="shared" si="1"/>
        <v>0.47000000000000003</v>
      </c>
      <c r="L28" s="56"/>
    </row>
    <row r="29" spans="1:12" ht="13.5" customHeight="1">
      <c r="A29" s="133"/>
      <c r="B29" s="71" t="s">
        <v>33</v>
      </c>
      <c r="C29" s="72" t="s">
        <v>34</v>
      </c>
      <c r="D29" s="72"/>
      <c r="E29" s="72"/>
      <c r="F29" s="72"/>
      <c r="G29" s="72"/>
      <c r="H29" s="72"/>
      <c r="I29" s="72"/>
      <c r="J29" s="152">
        <v>0.0001</v>
      </c>
      <c r="K29" s="56">
        <f>J29*$K$8</f>
        <v>0.47000000000000003</v>
      </c>
      <c r="L29" s="56"/>
    </row>
    <row r="30" spans="1:12" ht="13.5" customHeight="1">
      <c r="A30" s="133"/>
      <c r="B30" s="68" t="s">
        <v>35</v>
      </c>
      <c r="C30" s="69" t="s">
        <v>36</v>
      </c>
      <c r="D30" s="69"/>
      <c r="E30" s="69"/>
      <c r="F30" s="69"/>
      <c r="G30" s="69"/>
      <c r="H30" s="69"/>
      <c r="I30" s="69"/>
      <c r="J30" s="73">
        <v>0.0001</v>
      </c>
      <c r="K30" s="56">
        <f t="shared" si="1"/>
        <v>0.47000000000000003</v>
      </c>
      <c r="L30" s="56"/>
    </row>
    <row r="31" spans="1:12" ht="13.5" customHeight="1">
      <c r="A31" s="133"/>
      <c r="B31" s="68" t="s">
        <v>37</v>
      </c>
      <c r="C31" s="69" t="s">
        <v>38</v>
      </c>
      <c r="D31" s="69"/>
      <c r="E31" s="69"/>
      <c r="F31" s="69"/>
      <c r="G31" s="69"/>
      <c r="H31" s="69"/>
      <c r="I31" s="69"/>
      <c r="J31" s="73">
        <v>0.0001</v>
      </c>
      <c r="K31" s="56">
        <f t="shared" si="1"/>
        <v>0.47000000000000003</v>
      </c>
      <c r="L31" s="56"/>
    </row>
    <row r="32" spans="1:12" ht="13.5" customHeight="1">
      <c r="A32" s="133"/>
      <c r="B32" s="68" t="s">
        <v>39</v>
      </c>
      <c r="C32" s="69" t="s">
        <v>40</v>
      </c>
      <c r="D32" s="69"/>
      <c r="E32" s="69"/>
      <c r="F32" s="69"/>
      <c r="G32" s="69"/>
      <c r="H32" s="69"/>
      <c r="I32" s="69"/>
      <c r="J32" s="73">
        <v>0.0001</v>
      </c>
      <c r="K32" s="56">
        <f t="shared" si="1"/>
        <v>0.47000000000000003</v>
      </c>
      <c r="L32" s="56"/>
    </row>
    <row r="33" spans="1:12" ht="13.5" customHeight="1">
      <c r="A33" s="133"/>
      <c r="B33" s="68" t="s">
        <v>88</v>
      </c>
      <c r="C33" s="69" t="s">
        <v>41</v>
      </c>
      <c r="D33" s="69"/>
      <c r="E33" s="69"/>
      <c r="F33" s="69"/>
      <c r="G33" s="69"/>
      <c r="H33" s="69"/>
      <c r="I33" s="69"/>
      <c r="J33" s="73">
        <v>0.0833</v>
      </c>
      <c r="K33" s="56">
        <f t="shared" si="1"/>
        <v>391.51</v>
      </c>
      <c r="L33" s="56"/>
    </row>
    <row r="34" spans="1:12" ht="13.5" customHeight="1" thickBot="1">
      <c r="A34" s="133"/>
      <c r="B34" s="74" t="s">
        <v>42</v>
      </c>
      <c r="C34" s="74"/>
      <c r="D34" s="74"/>
      <c r="E34" s="74"/>
      <c r="F34" s="74"/>
      <c r="G34" s="74"/>
      <c r="H34" s="74"/>
      <c r="I34" s="74"/>
      <c r="J34" s="75">
        <f>SUM(J26:J33)</f>
        <v>0.195</v>
      </c>
      <c r="K34" s="76">
        <f>ROUND(SUM(K26:K33),2)</f>
        <v>916.5</v>
      </c>
      <c r="L34" s="76"/>
    </row>
    <row r="35" spans="2:12" ht="12" customHeight="1" thickBot="1">
      <c r="B35" s="63"/>
      <c r="C35" s="64"/>
      <c r="D35" s="64"/>
      <c r="E35" s="64"/>
      <c r="F35" s="64"/>
      <c r="G35" s="64"/>
      <c r="H35" s="64"/>
      <c r="I35" s="64"/>
      <c r="J35" s="65"/>
      <c r="K35" s="65"/>
      <c r="L35" s="77"/>
    </row>
    <row r="36" spans="1:12" ht="13.5" customHeight="1" thickBot="1">
      <c r="A36" s="133"/>
      <c r="B36" s="44" t="s">
        <v>43</v>
      </c>
      <c r="C36" s="44"/>
      <c r="D36" s="44"/>
      <c r="E36" s="44"/>
      <c r="F36" s="44"/>
      <c r="G36" s="44"/>
      <c r="H36" s="44"/>
      <c r="I36" s="44"/>
      <c r="J36" s="52" t="s">
        <v>8</v>
      </c>
      <c r="K36" s="53" t="s">
        <v>9</v>
      </c>
      <c r="L36" s="53"/>
    </row>
    <row r="37" spans="1:12" ht="13.5" customHeight="1">
      <c r="A37" s="133"/>
      <c r="B37" s="4" t="s">
        <v>44</v>
      </c>
      <c r="C37" s="78" t="s">
        <v>45</v>
      </c>
      <c r="D37" s="78"/>
      <c r="E37" s="78"/>
      <c r="F37" s="78"/>
      <c r="G37" s="78"/>
      <c r="H37" s="78"/>
      <c r="I37" s="78"/>
      <c r="J37" s="79">
        <v>0.0008</v>
      </c>
      <c r="K37" s="80">
        <f>J37*$K$8</f>
        <v>3.7600000000000002</v>
      </c>
      <c r="L37" s="80"/>
    </row>
    <row r="38" spans="1:12" ht="13.5" customHeight="1">
      <c r="A38" s="133"/>
      <c r="B38" s="4" t="s">
        <v>46</v>
      </c>
      <c r="C38" s="13" t="s">
        <v>47</v>
      </c>
      <c r="D38" s="13"/>
      <c r="E38" s="13"/>
      <c r="F38" s="13"/>
      <c r="G38" s="13"/>
      <c r="H38" s="13"/>
      <c r="I38" s="13"/>
      <c r="J38" s="79">
        <v>0.0008</v>
      </c>
      <c r="K38" s="80">
        <f>J38*$K$8</f>
        <v>3.7600000000000002</v>
      </c>
      <c r="L38" s="80"/>
    </row>
    <row r="39" spans="1:12" ht="13.5" customHeight="1">
      <c r="A39" s="133"/>
      <c r="B39" s="4" t="s">
        <v>48</v>
      </c>
      <c r="C39" s="12" t="s">
        <v>49</v>
      </c>
      <c r="D39" s="12"/>
      <c r="E39" s="12"/>
      <c r="F39" s="12"/>
      <c r="G39" s="12"/>
      <c r="H39" s="12"/>
      <c r="I39" s="12"/>
      <c r="J39" s="79">
        <v>0.032</v>
      </c>
      <c r="K39" s="80">
        <f>J39*$K$8</f>
        <v>150.4</v>
      </c>
      <c r="L39" s="80"/>
    </row>
    <row r="40" spans="1:12" ht="13.5" customHeight="1" thickBot="1">
      <c r="A40" s="133"/>
      <c r="B40" s="81" t="s">
        <v>50</v>
      </c>
      <c r="C40" s="82" t="s">
        <v>51</v>
      </c>
      <c r="D40" s="82"/>
      <c r="E40" s="82"/>
      <c r="F40" s="82"/>
      <c r="G40" s="82"/>
      <c r="H40" s="82"/>
      <c r="I40" s="82"/>
      <c r="J40" s="83">
        <v>0.008</v>
      </c>
      <c r="K40" s="84">
        <f>J40*$K$8</f>
        <v>37.6</v>
      </c>
      <c r="L40" s="84"/>
    </row>
    <row r="41" spans="1:13" ht="13.5" customHeight="1" thickBot="1">
      <c r="A41" s="133"/>
      <c r="B41" s="44" t="s">
        <v>52</v>
      </c>
      <c r="C41" s="44"/>
      <c r="D41" s="44"/>
      <c r="E41" s="44"/>
      <c r="F41" s="44"/>
      <c r="G41" s="44"/>
      <c r="H41" s="44"/>
      <c r="I41" s="44"/>
      <c r="J41" s="85">
        <f>SUM(J37:J40)</f>
        <v>0.0416</v>
      </c>
      <c r="K41" s="86">
        <f>ROUND(SUM(K37:K40),2)</f>
        <v>195.52</v>
      </c>
      <c r="L41" s="86"/>
      <c r="M41" s="5"/>
    </row>
    <row r="42" spans="2:12" ht="13.5" customHeight="1" thickBot="1">
      <c r="B42" s="87"/>
      <c r="C42" s="43"/>
      <c r="D42" s="43"/>
      <c r="E42" s="43"/>
      <c r="F42" s="43"/>
      <c r="G42" s="43"/>
      <c r="H42" s="43"/>
      <c r="I42" s="43"/>
      <c r="J42" s="88"/>
      <c r="K42" s="89"/>
      <c r="L42" s="89"/>
    </row>
    <row r="43" spans="1:12" ht="13.5" customHeight="1" thickBot="1">
      <c r="A43" s="133"/>
      <c r="B43" s="44" t="s">
        <v>53</v>
      </c>
      <c r="C43" s="44"/>
      <c r="D43" s="44"/>
      <c r="E43" s="44"/>
      <c r="F43" s="44"/>
      <c r="G43" s="44"/>
      <c r="H43" s="44"/>
      <c r="I43" s="44"/>
      <c r="J43" s="90" t="s">
        <v>8</v>
      </c>
      <c r="K43" s="91" t="s">
        <v>9</v>
      </c>
      <c r="L43" s="91"/>
    </row>
    <row r="44" spans="1:12" ht="13.5" customHeight="1">
      <c r="A44" s="133"/>
      <c r="B44" s="6" t="s">
        <v>54</v>
      </c>
      <c r="C44" s="92" t="s">
        <v>55</v>
      </c>
      <c r="D44" s="92"/>
      <c r="E44" s="92"/>
      <c r="F44" s="92"/>
      <c r="G44" s="92"/>
      <c r="H44" s="92"/>
      <c r="I44" s="92"/>
      <c r="J44" s="93">
        <f>J23*J34</f>
        <v>0.06883500000000002</v>
      </c>
      <c r="K44" s="94">
        <f>J44*$K$8</f>
        <v>323.5245000000001</v>
      </c>
      <c r="L44" s="94"/>
    </row>
    <row r="45" spans="1:12" ht="13.5" customHeight="1" thickBot="1">
      <c r="A45" s="133"/>
      <c r="B45" s="38" t="s">
        <v>56</v>
      </c>
      <c r="C45" s="38"/>
      <c r="D45" s="38"/>
      <c r="E45" s="38"/>
      <c r="F45" s="38"/>
      <c r="G45" s="38"/>
      <c r="H45" s="38"/>
      <c r="I45" s="38"/>
      <c r="J45" s="95">
        <f>SUM(J44)</f>
        <v>0.06883500000000002</v>
      </c>
      <c r="K45" s="96">
        <f>ROUND(K44,2)</f>
        <v>323.52</v>
      </c>
      <c r="L45" s="96"/>
    </row>
    <row r="46" spans="2:12" ht="13.5" customHeight="1" thickBot="1">
      <c r="B46" s="87"/>
      <c r="C46" s="43"/>
      <c r="D46" s="43"/>
      <c r="E46" s="43"/>
      <c r="F46" s="43"/>
      <c r="G46" s="43"/>
      <c r="H46" s="43"/>
      <c r="I46" s="43"/>
      <c r="J46" s="40"/>
      <c r="K46" s="40"/>
      <c r="L46" s="40"/>
    </row>
    <row r="47" spans="1:12" ht="13.5" customHeight="1" thickBot="1">
      <c r="A47" s="133"/>
      <c r="B47" s="44" t="s">
        <v>57</v>
      </c>
      <c r="C47" s="44"/>
      <c r="D47" s="44"/>
      <c r="E47" s="44"/>
      <c r="F47" s="44"/>
      <c r="G47" s="44"/>
      <c r="H47" s="44"/>
      <c r="I47" s="44"/>
      <c r="J47" s="90" t="s">
        <v>8</v>
      </c>
      <c r="K47" s="91" t="s">
        <v>9</v>
      </c>
      <c r="L47" s="91"/>
    </row>
    <row r="48" spans="1:12" ht="13.5" customHeight="1">
      <c r="A48" s="133"/>
      <c r="B48" s="6" t="s">
        <v>58</v>
      </c>
      <c r="C48" s="92" t="s">
        <v>59</v>
      </c>
      <c r="D48" s="92"/>
      <c r="E48" s="92"/>
      <c r="F48" s="92"/>
      <c r="G48" s="92"/>
      <c r="H48" s="92"/>
      <c r="I48" s="92"/>
      <c r="J48" s="93">
        <f>J23*J37</f>
        <v>0.0002824000000000001</v>
      </c>
      <c r="K48" s="94">
        <f>J48*$K$8</f>
        <v>1.3272800000000005</v>
      </c>
      <c r="L48" s="94"/>
    </row>
    <row r="49" spans="1:12" ht="13.5" customHeight="1" thickBot="1">
      <c r="A49" s="133"/>
      <c r="B49" s="38" t="s">
        <v>56</v>
      </c>
      <c r="C49" s="38"/>
      <c r="D49" s="38"/>
      <c r="E49" s="38"/>
      <c r="F49" s="38"/>
      <c r="G49" s="38"/>
      <c r="H49" s="38"/>
      <c r="I49" s="38"/>
      <c r="J49" s="95">
        <f>SUM(J48)</f>
        <v>0.0002824000000000001</v>
      </c>
      <c r="K49" s="96">
        <f>ROUND(K48,2)</f>
        <v>1.33</v>
      </c>
      <c r="L49" s="96"/>
    </row>
    <row r="50" spans="2:12" ht="13.5" customHeight="1" thickBot="1">
      <c r="B50" s="87"/>
      <c r="C50" s="87"/>
      <c r="D50" s="87"/>
      <c r="E50" s="87"/>
      <c r="F50" s="87"/>
      <c r="G50" s="87"/>
      <c r="H50" s="87"/>
      <c r="I50" s="87"/>
      <c r="J50" s="97"/>
      <c r="K50" s="98"/>
      <c r="L50" s="98"/>
    </row>
    <row r="51" spans="2:12" ht="13.5" customHeight="1" thickBot="1">
      <c r="B51" s="44" t="s">
        <v>60</v>
      </c>
      <c r="C51" s="44"/>
      <c r="D51" s="44"/>
      <c r="E51" s="44"/>
      <c r="F51" s="44"/>
      <c r="G51" s="44"/>
      <c r="H51" s="44"/>
      <c r="I51" s="44"/>
      <c r="J51" s="90" t="s">
        <v>8</v>
      </c>
      <c r="K51" s="91" t="s">
        <v>9</v>
      </c>
      <c r="L51" s="91"/>
    </row>
    <row r="52" spans="2:12" ht="13.5" customHeight="1" thickBot="1">
      <c r="B52" s="99"/>
      <c r="C52" s="99"/>
      <c r="D52" s="100"/>
      <c r="E52" s="100"/>
      <c r="F52" s="100"/>
      <c r="G52" s="100"/>
      <c r="H52" s="101"/>
      <c r="I52" s="101"/>
      <c r="J52" s="95">
        <f>J23+J34+J41+J45+J49</f>
        <v>0.6587174</v>
      </c>
      <c r="K52" s="138">
        <f>J52*$K$8</f>
        <v>3095.97178</v>
      </c>
      <c r="L52" s="138"/>
    </row>
    <row r="53" spans="2:12" ht="13.5" customHeight="1" thickBot="1">
      <c r="B53" s="87"/>
      <c r="C53" s="43"/>
      <c r="D53" s="43"/>
      <c r="E53" s="43"/>
      <c r="F53" s="43"/>
      <c r="G53" s="43"/>
      <c r="H53" s="43"/>
      <c r="I53" s="43"/>
      <c r="J53" s="103"/>
      <c r="K53" s="104"/>
      <c r="L53" s="40"/>
    </row>
    <row r="54" spans="2:13" ht="13.5" customHeight="1" thickBot="1">
      <c r="B54" s="10" t="s">
        <v>61</v>
      </c>
      <c r="C54" s="10"/>
      <c r="D54" s="10"/>
      <c r="E54" s="10"/>
      <c r="F54" s="10"/>
      <c r="G54" s="10"/>
      <c r="H54" s="10"/>
      <c r="I54" s="10"/>
      <c r="J54" s="10"/>
      <c r="K54" s="7">
        <f>ROUND(SUM($K$8+K52),2)</f>
        <v>7795.97</v>
      </c>
      <c r="L54" s="7"/>
      <c r="M54" s="5"/>
    </row>
    <row r="55" spans="2:12" ht="13.5" customHeight="1" thickBot="1">
      <c r="B55" s="10"/>
      <c r="C55" s="10"/>
      <c r="D55" s="10"/>
      <c r="E55" s="10"/>
      <c r="F55" s="10"/>
      <c r="G55" s="10"/>
      <c r="H55" s="10"/>
      <c r="I55" s="10"/>
      <c r="J55" s="10"/>
      <c r="K55" s="7"/>
      <c r="L55" s="7"/>
    </row>
    <row r="56" ht="13.5" customHeight="1" thickBot="1">
      <c r="B56" s="15"/>
    </row>
    <row r="57" spans="2:12" ht="13.5" customHeight="1" thickBot="1">
      <c r="B57" s="44" t="s">
        <v>62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ht="13.5" customHeight="1" thickBot="1">
      <c r="B58" s="15"/>
    </row>
    <row r="59" spans="2:12" ht="13.5" customHeight="1" thickBot="1">
      <c r="B59" s="105" t="s">
        <v>95</v>
      </c>
      <c r="C59" s="106" t="s">
        <v>63</v>
      </c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 ht="13.5" customHeight="1" thickBot="1">
      <c r="B60" s="40"/>
      <c r="C60" s="41"/>
      <c r="D60" s="41"/>
      <c r="E60" s="41"/>
      <c r="F60" s="41"/>
      <c r="G60" s="41"/>
      <c r="H60" s="41"/>
      <c r="I60" s="41"/>
      <c r="J60" s="40"/>
      <c r="K60" s="40"/>
      <c r="L60" s="43"/>
    </row>
    <row r="61" spans="1:12" ht="13.5" customHeight="1" thickBot="1">
      <c r="A61" s="133"/>
      <c r="B61" s="107" t="s">
        <v>102</v>
      </c>
      <c r="C61" s="107"/>
      <c r="D61" s="107"/>
      <c r="E61" s="107"/>
      <c r="F61" s="107"/>
      <c r="G61" s="107"/>
      <c r="H61" s="107"/>
      <c r="I61" s="107"/>
      <c r="J61" s="107"/>
      <c r="K61" s="91" t="s">
        <v>9</v>
      </c>
      <c r="L61" s="91"/>
    </row>
    <row r="62" spans="1:12" ht="13.5" customHeight="1">
      <c r="A62" s="133"/>
      <c r="B62" s="108" t="s">
        <v>103</v>
      </c>
      <c r="C62" s="153" t="s">
        <v>77</v>
      </c>
      <c r="D62" s="154"/>
      <c r="E62" s="154"/>
      <c r="F62" s="154"/>
      <c r="G62" s="154"/>
      <c r="H62" s="154"/>
      <c r="I62" s="154"/>
      <c r="J62" s="155"/>
      <c r="K62" s="156">
        <v>220.94</v>
      </c>
      <c r="L62" s="157"/>
    </row>
    <row r="63" spans="1:12" ht="13.5" customHeight="1">
      <c r="A63" s="133"/>
      <c r="B63" s="108" t="s">
        <v>104</v>
      </c>
      <c r="C63" s="158" t="s">
        <v>78</v>
      </c>
      <c r="D63" s="159"/>
      <c r="E63" s="159"/>
      <c r="F63" s="159"/>
      <c r="G63" s="159"/>
      <c r="H63" s="159"/>
      <c r="I63" s="159"/>
      <c r="J63" s="160"/>
      <c r="K63" s="134">
        <v>51.21</v>
      </c>
      <c r="L63" s="135"/>
    </row>
    <row r="64" spans="1:12" ht="13.5" customHeight="1">
      <c r="A64" s="133"/>
      <c r="B64" s="109" t="s">
        <v>105</v>
      </c>
      <c r="C64" s="158" t="s">
        <v>79</v>
      </c>
      <c r="D64" s="159"/>
      <c r="E64" s="159"/>
      <c r="F64" s="159"/>
      <c r="G64" s="159"/>
      <c r="H64" s="159"/>
      <c r="I64" s="159"/>
      <c r="J64" s="160"/>
      <c r="K64" s="134">
        <v>143.31</v>
      </c>
      <c r="L64" s="135"/>
    </row>
    <row r="65" spans="1:12" ht="13.5" customHeight="1">
      <c r="A65" s="133"/>
      <c r="B65" s="108" t="s">
        <v>106</v>
      </c>
      <c r="C65" s="158" t="s">
        <v>80</v>
      </c>
      <c r="D65" s="159"/>
      <c r="E65" s="159"/>
      <c r="F65" s="159"/>
      <c r="G65" s="159"/>
      <c r="H65" s="159"/>
      <c r="I65" s="159"/>
      <c r="J65" s="160"/>
      <c r="K65" s="134">
        <v>20</v>
      </c>
      <c r="L65" s="135"/>
    </row>
    <row r="66" spans="1:12" ht="13.5" customHeight="1">
      <c r="A66" s="133"/>
      <c r="B66" s="108" t="s">
        <v>107</v>
      </c>
      <c r="C66" s="158" t="s">
        <v>81</v>
      </c>
      <c r="D66" s="159"/>
      <c r="E66" s="159"/>
      <c r="F66" s="159"/>
      <c r="G66" s="159"/>
      <c r="H66" s="159"/>
      <c r="I66" s="159"/>
      <c r="J66" s="160"/>
      <c r="K66" s="134">
        <v>25</v>
      </c>
      <c r="L66" s="135"/>
    </row>
    <row r="67" spans="1:12" ht="13.5" customHeight="1">
      <c r="A67" s="133"/>
      <c r="B67" s="108" t="s">
        <v>108</v>
      </c>
      <c r="C67" s="158" t="s">
        <v>82</v>
      </c>
      <c r="D67" s="159"/>
      <c r="E67" s="159"/>
      <c r="F67" s="159"/>
      <c r="G67" s="159"/>
      <c r="H67" s="159"/>
      <c r="I67" s="159"/>
      <c r="J67" s="160"/>
      <c r="K67" s="134">
        <v>2.5</v>
      </c>
      <c r="L67" s="135"/>
    </row>
    <row r="68" spans="1:12" ht="13.5" customHeight="1">
      <c r="A68" s="133"/>
      <c r="B68" s="108" t="s">
        <v>109</v>
      </c>
      <c r="C68" s="158" t="s">
        <v>83</v>
      </c>
      <c r="D68" s="159"/>
      <c r="E68" s="159"/>
      <c r="F68" s="159"/>
      <c r="G68" s="159"/>
      <c r="H68" s="159"/>
      <c r="I68" s="159"/>
      <c r="J68" s="160"/>
      <c r="K68" s="134">
        <v>91</v>
      </c>
      <c r="L68" s="135"/>
    </row>
    <row r="69" spans="1:12" ht="13.5" customHeight="1">
      <c r="A69" s="133"/>
      <c r="B69" s="108" t="s">
        <v>110</v>
      </c>
      <c r="C69" s="158" t="s">
        <v>84</v>
      </c>
      <c r="D69" s="159"/>
      <c r="E69" s="159"/>
      <c r="F69" s="159"/>
      <c r="G69" s="159"/>
      <c r="H69" s="159"/>
      <c r="I69" s="159"/>
      <c r="J69" s="160"/>
      <c r="K69" s="134">
        <v>13.2</v>
      </c>
      <c r="L69" s="135"/>
    </row>
    <row r="70" spans="1:12" ht="13.5" customHeight="1">
      <c r="A70" s="133"/>
      <c r="B70" s="108" t="s">
        <v>111</v>
      </c>
      <c r="C70" s="158" t="s">
        <v>85</v>
      </c>
      <c r="D70" s="159"/>
      <c r="E70" s="159"/>
      <c r="F70" s="159"/>
      <c r="G70" s="159"/>
      <c r="H70" s="159"/>
      <c r="I70" s="159"/>
      <c r="J70" s="160"/>
      <c r="K70" s="134">
        <v>143.31</v>
      </c>
      <c r="L70" s="135"/>
    </row>
    <row r="71" spans="1:12" ht="13.5" customHeight="1">
      <c r="A71" s="133"/>
      <c r="B71" s="108" t="s">
        <v>112</v>
      </c>
      <c r="C71" s="158" t="s">
        <v>86</v>
      </c>
      <c r="D71" s="159"/>
      <c r="E71" s="159"/>
      <c r="F71" s="159"/>
      <c r="G71" s="159"/>
      <c r="H71" s="159"/>
      <c r="I71" s="159"/>
      <c r="J71" s="160"/>
      <c r="K71" s="134">
        <v>529.32</v>
      </c>
      <c r="L71" s="135"/>
    </row>
    <row r="72" spans="1:12" ht="13.5" customHeight="1">
      <c r="A72" s="133"/>
      <c r="B72" s="108" t="s">
        <v>113</v>
      </c>
      <c r="C72" s="158" t="s">
        <v>87</v>
      </c>
      <c r="D72" s="159"/>
      <c r="E72" s="159"/>
      <c r="F72" s="159"/>
      <c r="G72" s="159"/>
      <c r="H72" s="159"/>
      <c r="I72" s="159"/>
      <c r="J72" s="160"/>
      <c r="K72" s="134">
        <v>0</v>
      </c>
      <c r="L72" s="135"/>
    </row>
    <row r="73" spans="1:12" ht="13.5" customHeight="1">
      <c r="A73" s="133"/>
      <c r="B73" s="110" t="s">
        <v>114</v>
      </c>
      <c r="C73" s="35" t="s">
        <v>4</v>
      </c>
      <c r="D73" s="35"/>
      <c r="E73" s="35"/>
      <c r="F73" s="35"/>
      <c r="G73" s="35"/>
      <c r="H73" s="35"/>
      <c r="I73" s="35"/>
      <c r="J73" s="35"/>
      <c r="K73" s="111">
        <v>0</v>
      </c>
      <c r="L73" s="111"/>
    </row>
    <row r="74" spans="1:12" ht="13.5" customHeight="1" thickBot="1">
      <c r="A74" s="133"/>
      <c r="B74" s="112" t="s">
        <v>25</v>
      </c>
      <c r="C74" s="112"/>
      <c r="D74" s="112"/>
      <c r="E74" s="112"/>
      <c r="F74" s="112"/>
      <c r="G74" s="112"/>
      <c r="H74" s="112"/>
      <c r="I74" s="112"/>
      <c r="J74" s="112"/>
      <c r="K74" s="113">
        <f>SUM(K62:L73)</f>
        <v>1239.79</v>
      </c>
      <c r="L74" s="113"/>
    </row>
    <row r="75" ht="15" customHeight="1" thickBot="1">
      <c r="B75" s="15"/>
    </row>
    <row r="76" spans="2:12" ht="13.5" customHeight="1" thickBot="1">
      <c r="B76" s="10" t="s">
        <v>115</v>
      </c>
      <c r="C76" s="10"/>
      <c r="D76" s="10"/>
      <c r="E76" s="10"/>
      <c r="F76" s="10"/>
      <c r="G76" s="10"/>
      <c r="H76" s="10"/>
      <c r="I76" s="10"/>
      <c r="J76" s="10"/>
      <c r="K76" s="7">
        <f>K54+K74</f>
        <v>9035.76</v>
      </c>
      <c r="L76" s="7"/>
    </row>
    <row r="77" spans="2:12" ht="13.5" customHeight="1" thickBot="1">
      <c r="B77" s="10"/>
      <c r="C77" s="10"/>
      <c r="D77" s="10"/>
      <c r="E77" s="10"/>
      <c r="F77" s="10"/>
      <c r="G77" s="10"/>
      <c r="H77" s="10"/>
      <c r="I77" s="10"/>
      <c r="J77" s="10"/>
      <c r="K77" s="7"/>
      <c r="L77" s="7"/>
    </row>
    <row r="78" ht="13.5" customHeight="1" thickBot="1">
      <c r="B78" s="15"/>
    </row>
    <row r="79" spans="2:14" ht="13.5" customHeight="1" thickBot="1">
      <c r="B79" s="3" t="s">
        <v>96</v>
      </c>
      <c r="C79" s="114" t="s">
        <v>64</v>
      </c>
      <c r="D79" s="114"/>
      <c r="E79" s="114"/>
      <c r="F79" s="114"/>
      <c r="G79" s="114"/>
      <c r="H79" s="114"/>
      <c r="I79" s="114"/>
      <c r="J79" s="90" t="s">
        <v>8</v>
      </c>
      <c r="K79" s="91" t="s">
        <v>9</v>
      </c>
      <c r="L79" s="91"/>
      <c r="N79" s="1"/>
    </row>
    <row r="80" spans="2:12" ht="13.5" customHeight="1">
      <c r="B80" s="6" t="s">
        <v>1</v>
      </c>
      <c r="C80" s="92" t="s">
        <v>65</v>
      </c>
      <c r="D80" s="92"/>
      <c r="E80" s="92"/>
      <c r="F80" s="92"/>
      <c r="G80" s="92"/>
      <c r="H80" s="92"/>
      <c r="I80" s="92"/>
      <c r="J80" s="115">
        <v>0.06</v>
      </c>
      <c r="K80" s="116">
        <f>J80*K76</f>
        <v>542.1456</v>
      </c>
      <c r="L80" s="116"/>
    </row>
    <row r="81" spans="2:12" ht="13.5" customHeight="1">
      <c r="B81" s="4" t="s">
        <v>3</v>
      </c>
      <c r="C81" s="117" t="s">
        <v>66</v>
      </c>
      <c r="D81" s="117"/>
      <c r="E81" s="117"/>
      <c r="F81" s="117"/>
      <c r="G81" s="117"/>
      <c r="H81" s="117"/>
      <c r="I81" s="117"/>
      <c r="J81" s="118">
        <v>0.06</v>
      </c>
      <c r="K81" s="119">
        <f>J81*K76</f>
        <v>542.1456</v>
      </c>
      <c r="L81" s="119"/>
    </row>
    <row r="82" spans="2:12" ht="13.5" customHeight="1" thickBot="1">
      <c r="B82" s="120"/>
      <c r="C82" s="112" t="s">
        <v>67</v>
      </c>
      <c r="D82" s="112"/>
      <c r="E82" s="112"/>
      <c r="F82" s="112"/>
      <c r="G82" s="112"/>
      <c r="H82" s="112"/>
      <c r="I82" s="112"/>
      <c r="J82" s="121"/>
      <c r="K82" s="39">
        <f>ROUND(SUM(K80:K81),2)</f>
        <v>1084.29</v>
      </c>
      <c r="L82" s="39"/>
    </row>
    <row r="83" spans="2:12" ht="13.5" customHeight="1" thickBot="1">
      <c r="B83" s="40"/>
      <c r="C83" s="87"/>
      <c r="D83" s="87"/>
      <c r="E83" s="87"/>
      <c r="F83" s="87"/>
      <c r="G83" s="87"/>
      <c r="H83" s="87"/>
      <c r="I83" s="87"/>
      <c r="J83" s="97"/>
      <c r="K83" s="122"/>
      <c r="L83" s="122"/>
    </row>
    <row r="84" spans="2:12" ht="13.5" customHeight="1" thickBot="1">
      <c r="B84" s="10" t="s">
        <v>116</v>
      </c>
      <c r="C84" s="10"/>
      <c r="D84" s="10"/>
      <c r="E84" s="10"/>
      <c r="F84" s="10"/>
      <c r="G84" s="10"/>
      <c r="H84" s="10"/>
      <c r="I84" s="10"/>
      <c r="J84" s="10"/>
      <c r="K84" s="7">
        <f>ROUND(SUM(K76+K82),2)</f>
        <v>10120.05</v>
      </c>
      <c r="L84" s="7"/>
    </row>
    <row r="85" spans="2:12" ht="13.5" customHeight="1" thickBot="1">
      <c r="B85" s="10"/>
      <c r="C85" s="10"/>
      <c r="D85" s="10"/>
      <c r="E85" s="10"/>
      <c r="F85" s="10"/>
      <c r="G85" s="10"/>
      <c r="H85" s="10"/>
      <c r="I85" s="10"/>
      <c r="J85" s="10"/>
      <c r="K85" s="7"/>
      <c r="L85" s="7"/>
    </row>
    <row r="86" spans="2:12" ht="13.5" customHeight="1" thickBot="1">
      <c r="B86" s="40"/>
      <c r="C86" s="87"/>
      <c r="D86" s="87"/>
      <c r="E86" s="87"/>
      <c r="F86" s="87"/>
      <c r="G86" s="87"/>
      <c r="H86" s="87"/>
      <c r="I86" s="87"/>
      <c r="J86" s="97"/>
      <c r="K86" s="122"/>
      <c r="L86" s="122"/>
    </row>
    <row r="87" spans="2:12" ht="13.5" customHeight="1" thickBot="1">
      <c r="B87" s="123" t="s">
        <v>97</v>
      </c>
      <c r="C87" s="124" t="s">
        <v>68</v>
      </c>
      <c r="D87" s="124"/>
      <c r="E87" s="124"/>
      <c r="F87" s="124"/>
      <c r="G87" s="124"/>
      <c r="H87" s="124"/>
      <c r="I87" s="124"/>
      <c r="J87" s="125" t="s">
        <v>8</v>
      </c>
      <c r="K87" s="126" t="s">
        <v>9</v>
      </c>
      <c r="L87" s="127"/>
    </row>
    <row r="88" spans="2:12" ht="13.5" customHeight="1" thickBot="1">
      <c r="B88" s="6"/>
      <c r="C88" s="92" t="s">
        <v>69</v>
      </c>
      <c r="D88" s="92"/>
      <c r="E88" s="92"/>
      <c r="F88" s="92"/>
      <c r="G88" s="92"/>
      <c r="H88" s="92"/>
      <c r="I88" s="92"/>
      <c r="J88" s="93">
        <v>0.05</v>
      </c>
      <c r="K88" s="94">
        <f>J88*K93</f>
        <v>553.9162561576354</v>
      </c>
      <c r="L88" s="94"/>
    </row>
    <row r="89" spans="2:12" ht="13.5" customHeight="1" thickBot="1">
      <c r="B89" s="6"/>
      <c r="C89" s="92" t="s">
        <v>70</v>
      </c>
      <c r="D89" s="92"/>
      <c r="E89" s="92"/>
      <c r="F89" s="92"/>
      <c r="G89" s="92"/>
      <c r="H89" s="92"/>
      <c r="I89" s="92"/>
      <c r="J89" s="93">
        <v>0.0065</v>
      </c>
      <c r="K89" s="94">
        <f>J89*K93</f>
        <v>72.0091133004926</v>
      </c>
      <c r="L89" s="94"/>
    </row>
    <row r="90" spans="2:12" ht="13.5" customHeight="1">
      <c r="B90" s="6"/>
      <c r="C90" s="92" t="s">
        <v>71</v>
      </c>
      <c r="D90" s="92"/>
      <c r="E90" s="92"/>
      <c r="F90" s="92"/>
      <c r="G90" s="92"/>
      <c r="H90" s="92"/>
      <c r="I90" s="92"/>
      <c r="J90" s="93">
        <v>0.03</v>
      </c>
      <c r="K90" s="94">
        <f>J90*K93</f>
        <v>332.34975369458124</v>
      </c>
      <c r="L90" s="94"/>
    </row>
    <row r="91" spans="2:13" ht="13.5" customHeight="1" thickBot="1">
      <c r="B91" s="128" t="s">
        <v>72</v>
      </c>
      <c r="C91" s="128"/>
      <c r="D91" s="128"/>
      <c r="E91" s="128"/>
      <c r="F91" s="128"/>
      <c r="G91" s="128"/>
      <c r="H91" s="128"/>
      <c r="I91" s="128"/>
      <c r="J91" s="95">
        <f>SUM(J88:J90)</f>
        <v>0.0865</v>
      </c>
      <c r="K91" s="96">
        <f>J91*K93</f>
        <v>958.2751231527092</v>
      </c>
      <c r="L91" s="96"/>
      <c r="M91" s="8"/>
    </row>
    <row r="92" spans="2:12" ht="13.5" customHeight="1" thickBot="1">
      <c r="B92" s="40"/>
      <c r="C92" s="87"/>
      <c r="D92" s="87"/>
      <c r="E92" s="87"/>
      <c r="F92" s="87"/>
      <c r="G92" s="87"/>
      <c r="H92" s="87"/>
      <c r="I92" s="87"/>
      <c r="J92" s="97"/>
      <c r="K92" s="122"/>
      <c r="L92" s="122"/>
    </row>
    <row r="93" spans="2:12" ht="13.5" customHeight="1" thickBot="1">
      <c r="B93" s="10" t="s">
        <v>91</v>
      </c>
      <c r="C93" s="10"/>
      <c r="D93" s="10"/>
      <c r="E93" s="10"/>
      <c r="F93" s="10"/>
      <c r="G93" s="10"/>
      <c r="H93" s="10"/>
      <c r="I93" s="10"/>
      <c r="J93" s="10"/>
      <c r="K93" s="7">
        <f>(K84)/(1-J91)</f>
        <v>11078.325123152708</v>
      </c>
      <c r="L93" s="7"/>
    </row>
    <row r="94" spans="2:12" ht="13.5" customHeight="1" thickBot="1">
      <c r="B94" s="10"/>
      <c r="C94" s="10"/>
      <c r="D94" s="10"/>
      <c r="E94" s="10"/>
      <c r="F94" s="10"/>
      <c r="G94" s="10"/>
      <c r="H94" s="10"/>
      <c r="I94" s="10"/>
      <c r="J94" s="10"/>
      <c r="K94" s="7"/>
      <c r="L94" s="7"/>
    </row>
    <row r="95" ht="13.5" customHeight="1" thickBot="1">
      <c r="B95" s="15"/>
    </row>
    <row r="96" spans="2:12" ht="13.5" customHeight="1" thickBot="1">
      <c r="B96" s="10" t="s">
        <v>90</v>
      </c>
      <c r="C96" s="10"/>
      <c r="D96" s="10"/>
      <c r="E96" s="10"/>
      <c r="F96" s="10"/>
      <c r="G96" s="10"/>
      <c r="H96" s="10"/>
      <c r="I96" s="10"/>
      <c r="J96" s="10"/>
      <c r="K96" s="7">
        <f>K93*D4</f>
        <v>11078.325123152708</v>
      </c>
      <c r="L96" s="7"/>
    </row>
    <row r="97" spans="2:12" ht="13.5" customHeight="1" thickBot="1">
      <c r="B97" s="10"/>
      <c r="C97" s="10"/>
      <c r="D97" s="10"/>
      <c r="E97" s="10"/>
      <c r="F97" s="10"/>
      <c r="G97" s="10"/>
      <c r="H97" s="10"/>
      <c r="I97" s="10"/>
      <c r="J97" s="10"/>
      <c r="K97" s="7"/>
      <c r="L97" s="7"/>
    </row>
    <row r="98" spans="2:12" ht="13.5" customHeight="1" thickBot="1">
      <c r="B98" s="40"/>
      <c r="C98" s="87"/>
      <c r="D98" s="87"/>
      <c r="E98" s="87"/>
      <c r="F98" s="87"/>
      <c r="G98" s="87"/>
      <c r="H98" s="87"/>
      <c r="I98" s="87"/>
      <c r="J98" s="97"/>
      <c r="K98" s="122"/>
      <c r="L98" s="122"/>
    </row>
    <row r="99" spans="2:12" ht="13.5" customHeight="1" thickBot="1">
      <c r="B99" s="11" t="s">
        <v>92</v>
      </c>
      <c r="C99" s="11"/>
      <c r="D99" s="11"/>
      <c r="E99" s="11"/>
      <c r="F99" s="11"/>
      <c r="G99" s="11"/>
      <c r="H99" s="11"/>
      <c r="I99" s="11"/>
      <c r="J99" s="11"/>
      <c r="K99" s="7">
        <f>K96*12</f>
        <v>132939.9014778325</v>
      </c>
      <c r="L99" s="7"/>
    </row>
    <row r="100" spans="2:12" ht="13.5" customHeight="1" thickBot="1">
      <c r="B100" s="11"/>
      <c r="C100" s="11"/>
      <c r="D100" s="11"/>
      <c r="E100" s="11"/>
      <c r="F100" s="11"/>
      <c r="G100" s="11"/>
      <c r="H100" s="11"/>
      <c r="I100" s="11"/>
      <c r="J100" s="11"/>
      <c r="K100" s="7"/>
      <c r="L100" s="7"/>
    </row>
    <row r="101" spans="2:12" ht="13.5" customHeight="1" thickBot="1">
      <c r="B101" s="40"/>
      <c r="C101" s="87"/>
      <c r="D101" s="87"/>
      <c r="E101" s="87"/>
      <c r="F101" s="87"/>
      <c r="G101" s="87"/>
      <c r="H101" s="87"/>
      <c r="I101" s="87"/>
      <c r="J101" s="97"/>
      <c r="K101" s="122"/>
      <c r="L101" s="122"/>
    </row>
    <row r="102" spans="2:12" ht="13.5" customHeight="1">
      <c r="B102" s="137" t="s">
        <v>73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2:12" ht="13.5" customHeight="1">
      <c r="B103" s="129" t="s">
        <v>100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</row>
    <row r="104" spans="2:12" ht="28.5" customHeight="1">
      <c r="B104" s="131" t="s">
        <v>101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2:12" ht="13.5" customHeight="1">
      <c r="B105" s="130" t="s">
        <v>117</v>
      </c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</row>
    <row r="106" spans="2:12" ht="15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</row>
    <row r="107" spans="2:12" ht="28.5" customHeight="1" thickBot="1">
      <c r="B107" s="136" t="s">
        <v>118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</row>
    <row r="108" ht="13.5" customHeight="1">
      <c r="M108" s="9"/>
    </row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 selectLockedCells="1" selectUnlockedCells="1"/>
  <mergeCells count="148">
    <mergeCell ref="B1:L1"/>
    <mergeCell ref="C6:J6"/>
    <mergeCell ref="C63:J63"/>
    <mergeCell ref="C64:J64"/>
    <mergeCell ref="C65:J65"/>
    <mergeCell ref="C66:J66"/>
    <mergeCell ref="K63:L63"/>
    <mergeCell ref="K64:L64"/>
    <mergeCell ref="K65:L65"/>
    <mergeCell ref="K66:L66"/>
    <mergeCell ref="C67:J67"/>
    <mergeCell ref="C68:J68"/>
    <mergeCell ref="C69:J69"/>
    <mergeCell ref="C70:J70"/>
    <mergeCell ref="C71:J71"/>
    <mergeCell ref="C72:J72"/>
    <mergeCell ref="C7:J7"/>
    <mergeCell ref="K67:L67"/>
    <mergeCell ref="K68:L68"/>
    <mergeCell ref="K69:L69"/>
    <mergeCell ref="K70:L70"/>
    <mergeCell ref="K71:L71"/>
    <mergeCell ref="B8:J8"/>
    <mergeCell ref="K8:L8"/>
    <mergeCell ref="B10:L10"/>
    <mergeCell ref="K72:L72"/>
    <mergeCell ref="D3:L3"/>
    <mergeCell ref="D4:L4"/>
    <mergeCell ref="C12:L12"/>
    <mergeCell ref="A14:A23"/>
    <mergeCell ref="B14:I14"/>
    <mergeCell ref="K14:L14"/>
    <mergeCell ref="C15:I15"/>
    <mergeCell ref="K15:L15"/>
    <mergeCell ref="C16:I16"/>
    <mergeCell ref="K16:L16"/>
    <mergeCell ref="C17:I17"/>
    <mergeCell ref="K17:L17"/>
    <mergeCell ref="C18:I18"/>
    <mergeCell ref="K18:L18"/>
    <mergeCell ref="C19:I19"/>
    <mergeCell ref="K19:L19"/>
    <mergeCell ref="C20:I20"/>
    <mergeCell ref="K20:L20"/>
    <mergeCell ref="C21:I21"/>
    <mergeCell ref="K21:L21"/>
    <mergeCell ref="C22:I22"/>
    <mergeCell ref="K22:L22"/>
    <mergeCell ref="B23:I23"/>
    <mergeCell ref="K23:L23"/>
    <mergeCell ref="A25:A34"/>
    <mergeCell ref="B25:I25"/>
    <mergeCell ref="K25:L25"/>
    <mergeCell ref="C26:I26"/>
    <mergeCell ref="K26:L26"/>
    <mergeCell ref="C27:I27"/>
    <mergeCell ref="K27:L27"/>
    <mergeCell ref="C28:I28"/>
    <mergeCell ref="K28:L28"/>
    <mergeCell ref="C29:I29"/>
    <mergeCell ref="K29:L29"/>
    <mergeCell ref="C30:I30"/>
    <mergeCell ref="K30:L30"/>
    <mergeCell ref="C31:I31"/>
    <mergeCell ref="K31:L31"/>
    <mergeCell ref="C32:I32"/>
    <mergeCell ref="K32:L32"/>
    <mergeCell ref="C33:I33"/>
    <mergeCell ref="K33:L33"/>
    <mergeCell ref="B34:I34"/>
    <mergeCell ref="K34:L34"/>
    <mergeCell ref="A36:A41"/>
    <mergeCell ref="B36:I36"/>
    <mergeCell ref="K36:L36"/>
    <mergeCell ref="C37:I37"/>
    <mergeCell ref="K37:L37"/>
    <mergeCell ref="C38:I38"/>
    <mergeCell ref="K38:L38"/>
    <mergeCell ref="C39:I39"/>
    <mergeCell ref="K39:L39"/>
    <mergeCell ref="C40:I40"/>
    <mergeCell ref="K40:L40"/>
    <mergeCell ref="B41:I41"/>
    <mergeCell ref="K41:L41"/>
    <mergeCell ref="A43:A45"/>
    <mergeCell ref="B43:I43"/>
    <mergeCell ref="K43:L43"/>
    <mergeCell ref="C44:I44"/>
    <mergeCell ref="K44:L44"/>
    <mergeCell ref="B45:I45"/>
    <mergeCell ref="K45:L45"/>
    <mergeCell ref="A47:A49"/>
    <mergeCell ref="B47:I47"/>
    <mergeCell ref="K47:L47"/>
    <mergeCell ref="C48:I48"/>
    <mergeCell ref="K48:L48"/>
    <mergeCell ref="B49:I49"/>
    <mergeCell ref="K49:L49"/>
    <mergeCell ref="B51:I51"/>
    <mergeCell ref="K51:L51"/>
    <mergeCell ref="B52:C52"/>
    <mergeCell ref="H52:I52"/>
    <mergeCell ref="K52:L52"/>
    <mergeCell ref="B54:J55"/>
    <mergeCell ref="K54:L55"/>
    <mergeCell ref="B57:L57"/>
    <mergeCell ref="C59:L59"/>
    <mergeCell ref="A61:A74"/>
    <mergeCell ref="B61:J61"/>
    <mergeCell ref="K61:L61"/>
    <mergeCell ref="C62:J62"/>
    <mergeCell ref="K62:L62"/>
    <mergeCell ref="C73:J73"/>
    <mergeCell ref="K73:L73"/>
    <mergeCell ref="B74:J74"/>
    <mergeCell ref="K74:L74"/>
    <mergeCell ref="B76:J77"/>
    <mergeCell ref="K76:L77"/>
    <mergeCell ref="C79:I79"/>
    <mergeCell ref="K79:L79"/>
    <mergeCell ref="C80:I80"/>
    <mergeCell ref="K80:L80"/>
    <mergeCell ref="C81:I81"/>
    <mergeCell ref="K81:L81"/>
    <mergeCell ref="C82:I82"/>
    <mergeCell ref="K82:L82"/>
    <mergeCell ref="B84:J85"/>
    <mergeCell ref="K84:L85"/>
    <mergeCell ref="C87:I87"/>
    <mergeCell ref="C88:I88"/>
    <mergeCell ref="K88:L88"/>
    <mergeCell ref="C89:I89"/>
    <mergeCell ref="K89:L89"/>
    <mergeCell ref="C90:I90"/>
    <mergeCell ref="K90:L90"/>
    <mergeCell ref="B91:I91"/>
    <mergeCell ref="K91:L91"/>
    <mergeCell ref="B93:J94"/>
    <mergeCell ref="K93:L94"/>
    <mergeCell ref="B96:J97"/>
    <mergeCell ref="K96:L97"/>
    <mergeCell ref="B99:J100"/>
    <mergeCell ref="K99:L100"/>
    <mergeCell ref="B102:L102"/>
    <mergeCell ref="B103:L103"/>
    <mergeCell ref="B104:L104"/>
    <mergeCell ref="B105:L106"/>
    <mergeCell ref="B107:L107"/>
  </mergeCells>
  <printOptions horizontalCentered="1"/>
  <pageMargins left="0.7875" right="0.7875" top="0.7875" bottom="0.5902777777777778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32" customWidth="1"/>
    <col min="2" max="9" width="9.140625" style="42" customWidth="1"/>
    <col min="10" max="10" width="13.140625" style="42" customWidth="1"/>
    <col min="11" max="11" width="10.28125" style="42" customWidth="1"/>
    <col min="12" max="12" width="11.8515625" style="42" customWidth="1"/>
    <col min="13" max="13" width="10.421875" style="2" customWidth="1"/>
  </cols>
  <sheetData>
    <row r="1" spans="2:12" ht="15.75" thickBot="1">
      <c r="B1" s="149" t="s">
        <v>120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2:12" ht="15.75" thickBot="1">
      <c r="B2" s="14"/>
      <c r="C2" s="14"/>
      <c r="D2" s="14"/>
      <c r="E2" s="15"/>
      <c r="F2" s="15"/>
      <c r="G2" s="15"/>
      <c r="H2" s="15"/>
      <c r="I2" s="15"/>
      <c r="J2" s="14"/>
      <c r="K2" s="14"/>
      <c r="L2" s="14"/>
    </row>
    <row r="3" spans="2:12" ht="15">
      <c r="B3" s="16" t="s">
        <v>93</v>
      </c>
      <c r="C3" s="17"/>
      <c r="D3" s="18" t="s">
        <v>119</v>
      </c>
      <c r="E3" s="19"/>
      <c r="F3" s="19"/>
      <c r="G3" s="19"/>
      <c r="H3" s="19"/>
      <c r="I3" s="19"/>
      <c r="J3" s="19"/>
      <c r="K3" s="19"/>
      <c r="L3" s="20"/>
    </row>
    <row r="4" spans="2:12" ht="15.75" thickBot="1">
      <c r="B4" s="21" t="s">
        <v>94</v>
      </c>
      <c r="C4" s="22"/>
      <c r="D4" s="23">
        <v>5</v>
      </c>
      <c r="E4" s="24"/>
      <c r="F4" s="24"/>
      <c r="G4" s="24"/>
      <c r="H4" s="24"/>
      <c r="I4" s="24"/>
      <c r="J4" s="24"/>
      <c r="K4" s="24"/>
      <c r="L4" s="25"/>
    </row>
    <row r="5" spans="2:12" ht="15.75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>
      <c r="B6" s="27" t="s">
        <v>74</v>
      </c>
      <c r="C6" s="28" t="s">
        <v>75</v>
      </c>
      <c r="D6" s="29"/>
      <c r="E6" s="29"/>
      <c r="F6" s="29"/>
      <c r="G6" s="29"/>
      <c r="H6" s="29"/>
      <c r="I6" s="29"/>
      <c r="J6" s="30"/>
      <c r="K6" s="31"/>
      <c r="L6" s="32" t="s">
        <v>0</v>
      </c>
    </row>
    <row r="7" spans="2:12" ht="15">
      <c r="B7" s="33">
        <v>1</v>
      </c>
      <c r="C7" s="34" t="s">
        <v>2</v>
      </c>
      <c r="D7" s="35"/>
      <c r="E7" s="35"/>
      <c r="F7" s="35"/>
      <c r="G7" s="35"/>
      <c r="H7" s="35"/>
      <c r="I7" s="35"/>
      <c r="J7" s="35"/>
      <c r="K7" s="36"/>
      <c r="L7" s="37">
        <v>4300</v>
      </c>
    </row>
    <row r="8" spans="2:12" ht="15.75" thickBot="1">
      <c r="B8" s="38" t="s">
        <v>5</v>
      </c>
      <c r="C8" s="38"/>
      <c r="D8" s="38"/>
      <c r="E8" s="38"/>
      <c r="F8" s="38"/>
      <c r="G8" s="38"/>
      <c r="H8" s="38"/>
      <c r="I8" s="38"/>
      <c r="J8" s="38"/>
      <c r="K8" s="39">
        <f>SUM(L7:L7)</f>
        <v>4300</v>
      </c>
      <c r="L8" s="39"/>
    </row>
    <row r="9" spans="2:12" ht="15.75" thickBot="1">
      <c r="B9" s="40"/>
      <c r="C9" s="41"/>
      <c r="D9" s="41"/>
      <c r="E9" s="41"/>
      <c r="F9" s="41"/>
      <c r="G9" s="41"/>
      <c r="H9" s="41"/>
      <c r="I9" s="41"/>
      <c r="L9" s="43"/>
    </row>
    <row r="10" spans="2:12" ht="15.75" thickBot="1">
      <c r="B10" s="44" t="s">
        <v>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ht="15.75" thickBot="1">
      <c r="B11" s="45"/>
    </row>
    <row r="12" spans="2:12" ht="15.75" thickBot="1">
      <c r="B12" s="3" t="s">
        <v>76</v>
      </c>
      <c r="C12" s="46" t="s">
        <v>89</v>
      </c>
      <c r="D12" s="46"/>
      <c r="E12" s="46"/>
      <c r="F12" s="46"/>
      <c r="G12" s="46"/>
      <c r="H12" s="46"/>
      <c r="I12" s="46"/>
      <c r="J12" s="46"/>
      <c r="K12" s="46"/>
      <c r="L12" s="46"/>
    </row>
    <row r="13" spans="2:12" ht="15.75" thickBot="1">
      <c r="B13" s="47"/>
      <c r="C13" s="48"/>
      <c r="D13" s="49"/>
      <c r="E13" s="49"/>
      <c r="F13" s="49"/>
      <c r="G13" s="49"/>
      <c r="H13" s="49"/>
      <c r="I13" s="49"/>
      <c r="J13" s="50"/>
      <c r="K13" s="50"/>
      <c r="L13" s="51"/>
    </row>
    <row r="14" spans="1:12" ht="15.75" thickBot="1">
      <c r="A14" s="133"/>
      <c r="B14" s="44" t="s">
        <v>7</v>
      </c>
      <c r="C14" s="44"/>
      <c r="D14" s="44"/>
      <c r="E14" s="44"/>
      <c r="F14" s="44"/>
      <c r="G14" s="44"/>
      <c r="H14" s="44"/>
      <c r="I14" s="44"/>
      <c r="J14" s="52" t="s">
        <v>8</v>
      </c>
      <c r="K14" s="53" t="s">
        <v>9</v>
      </c>
      <c r="L14" s="53"/>
    </row>
    <row r="15" spans="1:12" ht="15">
      <c r="A15" s="133"/>
      <c r="B15" s="4" t="s">
        <v>10</v>
      </c>
      <c r="C15" s="54" t="s">
        <v>11</v>
      </c>
      <c r="D15" s="54"/>
      <c r="E15" s="54"/>
      <c r="F15" s="54"/>
      <c r="G15" s="54"/>
      <c r="H15" s="54"/>
      <c r="I15" s="54"/>
      <c r="J15" s="55">
        <v>0.2</v>
      </c>
      <c r="K15" s="56">
        <f>J15*$K$8</f>
        <v>860</v>
      </c>
      <c r="L15" s="56"/>
    </row>
    <row r="16" spans="1:12" ht="15">
      <c r="A16" s="133"/>
      <c r="B16" s="4" t="s">
        <v>12</v>
      </c>
      <c r="C16" s="12" t="s">
        <v>13</v>
      </c>
      <c r="D16" s="12"/>
      <c r="E16" s="12"/>
      <c r="F16" s="12"/>
      <c r="G16" s="12"/>
      <c r="H16" s="12"/>
      <c r="I16" s="12"/>
      <c r="J16" s="55">
        <v>0.015</v>
      </c>
      <c r="K16" s="56">
        <f aca="true" t="shared" si="0" ref="K16:K22">J16*$K$8</f>
        <v>64.5</v>
      </c>
      <c r="L16" s="56"/>
    </row>
    <row r="17" spans="1:12" ht="15">
      <c r="A17" s="133"/>
      <c r="B17" s="4" t="s">
        <v>14</v>
      </c>
      <c r="C17" s="12" t="s">
        <v>15</v>
      </c>
      <c r="D17" s="12"/>
      <c r="E17" s="12"/>
      <c r="F17" s="12"/>
      <c r="G17" s="12"/>
      <c r="H17" s="12"/>
      <c r="I17" s="12"/>
      <c r="J17" s="55">
        <v>0.01</v>
      </c>
      <c r="K17" s="56">
        <f t="shared" si="0"/>
        <v>43</v>
      </c>
      <c r="L17" s="56"/>
    </row>
    <row r="18" spans="1:12" ht="15">
      <c r="A18" s="133"/>
      <c r="B18" s="4" t="s">
        <v>16</v>
      </c>
      <c r="C18" s="12" t="s">
        <v>17</v>
      </c>
      <c r="D18" s="12"/>
      <c r="E18" s="12"/>
      <c r="F18" s="12"/>
      <c r="G18" s="12"/>
      <c r="H18" s="12"/>
      <c r="I18" s="12"/>
      <c r="J18" s="55">
        <v>0.002</v>
      </c>
      <c r="K18" s="56">
        <f t="shared" si="0"/>
        <v>8.6</v>
      </c>
      <c r="L18" s="56"/>
    </row>
    <row r="19" spans="1:12" ht="15">
      <c r="A19" s="133"/>
      <c r="B19" s="4" t="s">
        <v>18</v>
      </c>
      <c r="C19" s="12" t="s">
        <v>19</v>
      </c>
      <c r="D19" s="12"/>
      <c r="E19" s="12"/>
      <c r="F19" s="12"/>
      <c r="G19" s="12"/>
      <c r="H19" s="12"/>
      <c r="I19" s="12"/>
      <c r="J19" s="55">
        <v>0.025</v>
      </c>
      <c r="K19" s="56">
        <f t="shared" si="0"/>
        <v>107.5</v>
      </c>
      <c r="L19" s="56"/>
    </row>
    <row r="20" spans="1:12" ht="15">
      <c r="A20" s="133"/>
      <c r="B20" s="4" t="s">
        <v>20</v>
      </c>
      <c r="C20" s="12" t="s">
        <v>21</v>
      </c>
      <c r="D20" s="12"/>
      <c r="E20" s="12"/>
      <c r="F20" s="12"/>
      <c r="G20" s="12"/>
      <c r="H20" s="12"/>
      <c r="I20" s="12"/>
      <c r="J20" s="55">
        <v>0.08</v>
      </c>
      <c r="K20" s="56">
        <f t="shared" si="0"/>
        <v>344</v>
      </c>
      <c r="L20" s="56"/>
    </row>
    <row r="21" spans="1:12" ht="15">
      <c r="A21" s="133"/>
      <c r="B21" s="4" t="s">
        <v>22</v>
      </c>
      <c r="C21" s="13" t="s">
        <v>99</v>
      </c>
      <c r="D21" s="13"/>
      <c r="E21" s="13"/>
      <c r="F21" s="13"/>
      <c r="G21" s="13"/>
      <c r="H21" s="13"/>
      <c r="I21" s="13"/>
      <c r="J21" s="55">
        <v>0.015</v>
      </c>
      <c r="K21" s="56">
        <f t="shared" si="0"/>
        <v>64.5</v>
      </c>
      <c r="L21" s="56"/>
    </row>
    <row r="22" spans="1:12" ht="15.75" thickBot="1">
      <c r="A22" s="133"/>
      <c r="B22" s="57" t="s">
        <v>23</v>
      </c>
      <c r="C22" s="58" t="s">
        <v>24</v>
      </c>
      <c r="D22" s="58"/>
      <c r="E22" s="58"/>
      <c r="F22" s="58"/>
      <c r="G22" s="58"/>
      <c r="H22" s="58"/>
      <c r="I22" s="58"/>
      <c r="J22" s="59">
        <v>0.006</v>
      </c>
      <c r="K22" s="60">
        <f t="shared" si="0"/>
        <v>25.8</v>
      </c>
      <c r="L22" s="60"/>
    </row>
    <row r="23" spans="1:12" ht="15.75" thickBot="1">
      <c r="A23" s="133"/>
      <c r="B23" s="44" t="s">
        <v>25</v>
      </c>
      <c r="C23" s="44"/>
      <c r="D23" s="44"/>
      <c r="E23" s="44"/>
      <c r="F23" s="44"/>
      <c r="G23" s="44"/>
      <c r="H23" s="44"/>
      <c r="I23" s="44"/>
      <c r="J23" s="61">
        <f>SUM(J15:J22)</f>
        <v>0.3530000000000001</v>
      </c>
      <c r="K23" s="62">
        <f>ROUND(SUM(K15:K22),2)</f>
        <v>1517.9</v>
      </c>
      <c r="L23" s="62"/>
    </row>
    <row r="24" spans="2:12" ht="15.75" thickBot="1">
      <c r="B24" s="63"/>
      <c r="C24" s="64"/>
      <c r="D24" s="64"/>
      <c r="E24" s="64"/>
      <c r="F24" s="64"/>
      <c r="G24" s="64"/>
      <c r="H24" s="64"/>
      <c r="I24" s="64"/>
      <c r="J24" s="65"/>
      <c r="K24" s="65"/>
      <c r="L24" s="66"/>
    </row>
    <row r="25" spans="1:12" ht="15">
      <c r="A25" s="133"/>
      <c r="B25" s="67" t="s">
        <v>26</v>
      </c>
      <c r="C25" s="67"/>
      <c r="D25" s="67"/>
      <c r="E25" s="67"/>
      <c r="F25" s="67"/>
      <c r="G25" s="67"/>
      <c r="H25" s="67"/>
      <c r="I25" s="67"/>
      <c r="J25" s="52" t="s">
        <v>8</v>
      </c>
      <c r="K25" s="53" t="s">
        <v>9</v>
      </c>
      <c r="L25" s="53"/>
    </row>
    <row r="26" spans="1:12" ht="15">
      <c r="A26" s="133"/>
      <c r="B26" s="68" t="s">
        <v>27</v>
      </c>
      <c r="C26" s="69" t="s">
        <v>28</v>
      </c>
      <c r="D26" s="69"/>
      <c r="E26" s="69"/>
      <c r="F26" s="69"/>
      <c r="G26" s="69"/>
      <c r="H26" s="69"/>
      <c r="I26" s="69"/>
      <c r="J26" s="70">
        <v>0.1111</v>
      </c>
      <c r="K26" s="56">
        <f>J26*$K$8</f>
        <v>477.73</v>
      </c>
      <c r="L26" s="56"/>
    </row>
    <row r="27" spans="1:12" ht="15">
      <c r="A27" s="133"/>
      <c r="B27" s="68" t="s">
        <v>29</v>
      </c>
      <c r="C27" s="69" t="s">
        <v>30</v>
      </c>
      <c r="D27" s="69"/>
      <c r="E27" s="69"/>
      <c r="F27" s="69"/>
      <c r="G27" s="69"/>
      <c r="H27" s="69"/>
      <c r="I27" s="69"/>
      <c r="J27" s="73">
        <v>0.0001</v>
      </c>
      <c r="K27" s="56">
        <f aca="true" t="shared" si="1" ref="K27:K33">J27*$K$8</f>
        <v>0.43</v>
      </c>
      <c r="L27" s="56"/>
    </row>
    <row r="28" spans="1:12" ht="15">
      <c r="A28" s="133"/>
      <c r="B28" s="71" t="s">
        <v>31</v>
      </c>
      <c r="C28" s="72" t="s">
        <v>32</v>
      </c>
      <c r="D28" s="72"/>
      <c r="E28" s="72"/>
      <c r="F28" s="72"/>
      <c r="G28" s="72"/>
      <c r="H28" s="72"/>
      <c r="I28" s="72"/>
      <c r="J28" s="152">
        <v>0.0001</v>
      </c>
      <c r="K28" s="56">
        <f t="shared" si="1"/>
        <v>0.43</v>
      </c>
      <c r="L28" s="56"/>
    </row>
    <row r="29" spans="1:12" ht="15">
      <c r="A29" s="133"/>
      <c r="B29" s="71" t="s">
        <v>33</v>
      </c>
      <c r="C29" s="72" t="s">
        <v>34</v>
      </c>
      <c r="D29" s="72"/>
      <c r="E29" s="72"/>
      <c r="F29" s="72"/>
      <c r="G29" s="72"/>
      <c r="H29" s="72"/>
      <c r="I29" s="72"/>
      <c r="J29" s="152">
        <v>0.0001</v>
      </c>
      <c r="K29" s="56">
        <f>J29*$K$8</f>
        <v>0.43</v>
      </c>
      <c r="L29" s="56"/>
    </row>
    <row r="30" spans="1:12" ht="15">
      <c r="A30" s="133"/>
      <c r="B30" s="68" t="s">
        <v>35</v>
      </c>
      <c r="C30" s="69" t="s">
        <v>36</v>
      </c>
      <c r="D30" s="69"/>
      <c r="E30" s="69"/>
      <c r="F30" s="69"/>
      <c r="G30" s="69"/>
      <c r="H30" s="69"/>
      <c r="I30" s="69"/>
      <c r="J30" s="73">
        <v>0.0001</v>
      </c>
      <c r="K30" s="56">
        <f t="shared" si="1"/>
        <v>0.43</v>
      </c>
      <c r="L30" s="56"/>
    </row>
    <row r="31" spans="1:12" ht="15">
      <c r="A31" s="133"/>
      <c r="B31" s="68" t="s">
        <v>37</v>
      </c>
      <c r="C31" s="69" t="s">
        <v>38</v>
      </c>
      <c r="D31" s="69"/>
      <c r="E31" s="69"/>
      <c r="F31" s="69"/>
      <c r="G31" s="69"/>
      <c r="H31" s="69"/>
      <c r="I31" s="69"/>
      <c r="J31" s="73">
        <v>0.0001</v>
      </c>
      <c r="K31" s="56">
        <f t="shared" si="1"/>
        <v>0.43</v>
      </c>
      <c r="L31" s="56"/>
    </row>
    <row r="32" spans="1:12" ht="15">
      <c r="A32" s="133"/>
      <c r="B32" s="68" t="s">
        <v>39</v>
      </c>
      <c r="C32" s="69" t="s">
        <v>40</v>
      </c>
      <c r="D32" s="69"/>
      <c r="E32" s="69"/>
      <c r="F32" s="69"/>
      <c r="G32" s="69"/>
      <c r="H32" s="69"/>
      <c r="I32" s="69"/>
      <c r="J32" s="73">
        <v>0.0001</v>
      </c>
      <c r="K32" s="56">
        <f t="shared" si="1"/>
        <v>0.43</v>
      </c>
      <c r="L32" s="56"/>
    </row>
    <row r="33" spans="1:12" ht="15">
      <c r="A33" s="133"/>
      <c r="B33" s="68" t="s">
        <v>88</v>
      </c>
      <c r="C33" s="69" t="s">
        <v>41</v>
      </c>
      <c r="D33" s="69"/>
      <c r="E33" s="69"/>
      <c r="F33" s="69"/>
      <c r="G33" s="69"/>
      <c r="H33" s="69"/>
      <c r="I33" s="69"/>
      <c r="J33" s="73">
        <v>0.0833</v>
      </c>
      <c r="K33" s="56">
        <f t="shared" si="1"/>
        <v>358.19</v>
      </c>
      <c r="L33" s="56"/>
    </row>
    <row r="34" spans="1:12" ht="15.75" thickBot="1">
      <c r="A34" s="133"/>
      <c r="B34" s="74" t="s">
        <v>42</v>
      </c>
      <c r="C34" s="74"/>
      <c r="D34" s="74"/>
      <c r="E34" s="74"/>
      <c r="F34" s="74"/>
      <c r="G34" s="74"/>
      <c r="H34" s="74"/>
      <c r="I34" s="74"/>
      <c r="J34" s="75">
        <f>SUM(J26:J33)</f>
        <v>0.195</v>
      </c>
      <c r="K34" s="76">
        <f>ROUND(SUM(K26:K33),2)</f>
        <v>838.5</v>
      </c>
      <c r="L34" s="76"/>
    </row>
    <row r="35" spans="2:12" ht="15.75" thickBot="1">
      <c r="B35" s="63"/>
      <c r="C35" s="64"/>
      <c r="D35" s="64"/>
      <c r="E35" s="64"/>
      <c r="F35" s="64"/>
      <c r="G35" s="64"/>
      <c r="H35" s="64"/>
      <c r="I35" s="64"/>
      <c r="J35" s="65"/>
      <c r="K35" s="65"/>
      <c r="L35" s="77"/>
    </row>
    <row r="36" spans="1:12" ht="15.75" thickBot="1">
      <c r="A36" s="133"/>
      <c r="B36" s="44" t="s">
        <v>43</v>
      </c>
      <c r="C36" s="44"/>
      <c r="D36" s="44"/>
      <c r="E36" s="44"/>
      <c r="F36" s="44"/>
      <c r="G36" s="44"/>
      <c r="H36" s="44"/>
      <c r="I36" s="44"/>
      <c r="J36" s="52" t="s">
        <v>8</v>
      </c>
      <c r="K36" s="53" t="s">
        <v>9</v>
      </c>
      <c r="L36" s="53"/>
    </row>
    <row r="37" spans="1:12" ht="15">
      <c r="A37" s="133"/>
      <c r="B37" s="4" t="s">
        <v>44</v>
      </c>
      <c r="C37" s="78" t="s">
        <v>45</v>
      </c>
      <c r="D37" s="78"/>
      <c r="E37" s="78"/>
      <c r="F37" s="78"/>
      <c r="G37" s="78"/>
      <c r="H37" s="78"/>
      <c r="I37" s="78"/>
      <c r="J37" s="79">
        <v>0.0008</v>
      </c>
      <c r="K37" s="80">
        <f>J37*$K$8</f>
        <v>3.44</v>
      </c>
      <c r="L37" s="80"/>
    </row>
    <row r="38" spans="1:12" ht="15">
      <c r="A38" s="133"/>
      <c r="B38" s="4" t="s">
        <v>46</v>
      </c>
      <c r="C38" s="13" t="s">
        <v>47</v>
      </c>
      <c r="D38" s="13"/>
      <c r="E38" s="13"/>
      <c r="F38" s="13"/>
      <c r="G38" s="13"/>
      <c r="H38" s="13"/>
      <c r="I38" s="13"/>
      <c r="J38" s="79">
        <v>0.0008</v>
      </c>
      <c r="K38" s="80">
        <f>J38*$K$8</f>
        <v>3.44</v>
      </c>
      <c r="L38" s="80"/>
    </row>
    <row r="39" spans="1:12" ht="15">
      <c r="A39" s="133"/>
      <c r="B39" s="4" t="s">
        <v>48</v>
      </c>
      <c r="C39" s="12" t="s">
        <v>49</v>
      </c>
      <c r="D39" s="12"/>
      <c r="E39" s="12"/>
      <c r="F39" s="12"/>
      <c r="G39" s="12"/>
      <c r="H39" s="12"/>
      <c r="I39" s="12"/>
      <c r="J39" s="79">
        <v>0.032</v>
      </c>
      <c r="K39" s="80">
        <f>J39*$K$8</f>
        <v>137.6</v>
      </c>
      <c r="L39" s="80"/>
    </row>
    <row r="40" spans="1:12" ht="15.75" thickBot="1">
      <c r="A40" s="133"/>
      <c r="B40" s="81" t="s">
        <v>50</v>
      </c>
      <c r="C40" s="82" t="s">
        <v>51</v>
      </c>
      <c r="D40" s="82"/>
      <c r="E40" s="82"/>
      <c r="F40" s="82"/>
      <c r="G40" s="82"/>
      <c r="H40" s="82"/>
      <c r="I40" s="82"/>
      <c r="J40" s="83">
        <v>0.008</v>
      </c>
      <c r="K40" s="84">
        <f>J40*$K$8</f>
        <v>34.4</v>
      </c>
      <c r="L40" s="84"/>
    </row>
    <row r="41" spans="1:13" ht="15.75" thickBot="1">
      <c r="A41" s="133"/>
      <c r="B41" s="44" t="s">
        <v>52</v>
      </c>
      <c r="C41" s="44"/>
      <c r="D41" s="44"/>
      <c r="E41" s="44"/>
      <c r="F41" s="44"/>
      <c r="G41" s="44"/>
      <c r="H41" s="44"/>
      <c r="I41" s="44"/>
      <c r="J41" s="85">
        <f>SUM(J37:J40)</f>
        <v>0.0416</v>
      </c>
      <c r="K41" s="86">
        <f>ROUND(SUM(K37:K40),2)</f>
        <v>178.88</v>
      </c>
      <c r="L41" s="86"/>
      <c r="M41" s="5"/>
    </row>
    <row r="42" spans="2:12" ht="15.75" thickBot="1">
      <c r="B42" s="87"/>
      <c r="C42" s="43"/>
      <c r="D42" s="43"/>
      <c r="E42" s="43"/>
      <c r="F42" s="43"/>
      <c r="G42" s="43"/>
      <c r="H42" s="43"/>
      <c r="I42" s="43"/>
      <c r="J42" s="88"/>
      <c r="K42" s="89"/>
      <c r="L42" s="89"/>
    </row>
    <row r="43" spans="1:12" ht="15.75" thickBot="1">
      <c r="A43" s="133"/>
      <c r="B43" s="44" t="s">
        <v>53</v>
      </c>
      <c r="C43" s="44"/>
      <c r="D43" s="44"/>
      <c r="E43" s="44"/>
      <c r="F43" s="44"/>
      <c r="G43" s="44"/>
      <c r="H43" s="44"/>
      <c r="I43" s="44"/>
      <c r="J43" s="90" t="s">
        <v>8</v>
      </c>
      <c r="K43" s="91" t="s">
        <v>9</v>
      </c>
      <c r="L43" s="91"/>
    </row>
    <row r="44" spans="1:12" ht="15">
      <c r="A44" s="133"/>
      <c r="B44" s="6" t="s">
        <v>54</v>
      </c>
      <c r="C44" s="92" t="s">
        <v>55</v>
      </c>
      <c r="D44" s="92"/>
      <c r="E44" s="92"/>
      <c r="F44" s="92"/>
      <c r="G44" s="92"/>
      <c r="H44" s="92"/>
      <c r="I44" s="92"/>
      <c r="J44" s="93">
        <f>J23*J34</f>
        <v>0.06883500000000002</v>
      </c>
      <c r="K44" s="94">
        <f>J44*K8</f>
        <v>295.9905000000001</v>
      </c>
      <c r="L44" s="94"/>
    </row>
    <row r="45" spans="1:12" ht="15.75" thickBot="1">
      <c r="A45" s="133"/>
      <c r="B45" s="38" t="s">
        <v>56</v>
      </c>
      <c r="C45" s="38"/>
      <c r="D45" s="38"/>
      <c r="E45" s="38"/>
      <c r="F45" s="38"/>
      <c r="G45" s="38"/>
      <c r="H45" s="38"/>
      <c r="I45" s="38"/>
      <c r="J45" s="95">
        <f>SUM(J44)</f>
        <v>0.06883500000000002</v>
      </c>
      <c r="K45" s="96">
        <f>ROUND(K44,2)</f>
        <v>295.99</v>
      </c>
      <c r="L45" s="96"/>
    </row>
    <row r="46" spans="2:12" ht="15.75" thickBot="1">
      <c r="B46" s="87"/>
      <c r="C46" s="43"/>
      <c r="D46" s="43"/>
      <c r="E46" s="43"/>
      <c r="F46" s="43"/>
      <c r="G46" s="43"/>
      <c r="H46" s="43"/>
      <c r="I46" s="43"/>
      <c r="J46" s="40"/>
      <c r="K46" s="40"/>
      <c r="L46" s="40"/>
    </row>
    <row r="47" spans="1:12" ht="15.75" thickBot="1">
      <c r="A47" s="133"/>
      <c r="B47" s="44" t="s">
        <v>57</v>
      </c>
      <c r="C47" s="44"/>
      <c r="D47" s="44"/>
      <c r="E47" s="44"/>
      <c r="F47" s="44"/>
      <c r="G47" s="44"/>
      <c r="H47" s="44"/>
      <c r="I47" s="44"/>
      <c r="J47" s="90" t="s">
        <v>8</v>
      </c>
      <c r="K47" s="91" t="s">
        <v>9</v>
      </c>
      <c r="L47" s="91"/>
    </row>
    <row r="48" spans="1:12" ht="15">
      <c r="A48" s="133"/>
      <c r="B48" s="6" t="s">
        <v>58</v>
      </c>
      <c r="C48" s="92" t="s">
        <v>59</v>
      </c>
      <c r="D48" s="92"/>
      <c r="E48" s="92"/>
      <c r="F48" s="92"/>
      <c r="G48" s="92"/>
      <c r="H48" s="92"/>
      <c r="I48" s="92"/>
      <c r="J48" s="93">
        <f>J23*J37</f>
        <v>0.0002824000000000001</v>
      </c>
      <c r="K48" s="94">
        <f>J48*K8</f>
        <v>1.2143200000000003</v>
      </c>
      <c r="L48" s="94"/>
    </row>
    <row r="49" spans="1:12" ht="15.75" thickBot="1">
      <c r="A49" s="133"/>
      <c r="B49" s="38" t="s">
        <v>56</v>
      </c>
      <c r="C49" s="38"/>
      <c r="D49" s="38"/>
      <c r="E49" s="38"/>
      <c r="F49" s="38"/>
      <c r="G49" s="38"/>
      <c r="H49" s="38"/>
      <c r="I49" s="38"/>
      <c r="J49" s="95">
        <f>SUM(J48)</f>
        <v>0.0002824000000000001</v>
      </c>
      <c r="K49" s="96">
        <f>ROUND(K48,2)</f>
        <v>1.21</v>
      </c>
      <c r="L49" s="96"/>
    </row>
    <row r="50" spans="2:12" ht="15.75" thickBot="1">
      <c r="B50" s="87"/>
      <c r="C50" s="87"/>
      <c r="D50" s="87"/>
      <c r="E50" s="87"/>
      <c r="F50" s="87"/>
      <c r="G50" s="87"/>
      <c r="H50" s="87"/>
      <c r="I50" s="87"/>
      <c r="J50" s="97"/>
      <c r="K50" s="98"/>
      <c r="L50" s="98"/>
    </row>
    <row r="51" spans="2:12" ht="15.75" thickBot="1">
      <c r="B51" s="44" t="s">
        <v>60</v>
      </c>
      <c r="C51" s="44"/>
      <c r="D51" s="44"/>
      <c r="E51" s="44"/>
      <c r="F51" s="44"/>
      <c r="G51" s="44"/>
      <c r="H51" s="44"/>
      <c r="I51" s="44"/>
      <c r="J51" s="90" t="s">
        <v>8</v>
      </c>
      <c r="K51" s="91" t="s">
        <v>9</v>
      </c>
      <c r="L51" s="91"/>
    </row>
    <row r="52" spans="2:12" ht="15.75" thickBot="1">
      <c r="B52" s="99"/>
      <c r="C52" s="99"/>
      <c r="D52" s="100"/>
      <c r="E52" s="100"/>
      <c r="F52" s="100"/>
      <c r="G52" s="100"/>
      <c r="H52" s="101"/>
      <c r="I52" s="101"/>
      <c r="J52" s="95">
        <f>J23+J34+J41+J45+J49</f>
        <v>0.6587174</v>
      </c>
      <c r="K52" s="102">
        <f>J52*K8</f>
        <v>2832.48482</v>
      </c>
      <c r="L52" s="102"/>
    </row>
    <row r="53" spans="2:12" ht="15.75" thickBot="1">
      <c r="B53" s="87"/>
      <c r="C53" s="43"/>
      <c r="D53" s="43"/>
      <c r="E53" s="43"/>
      <c r="F53" s="43"/>
      <c r="G53" s="43"/>
      <c r="H53" s="43"/>
      <c r="I53" s="43"/>
      <c r="J53" s="103"/>
      <c r="K53" s="104"/>
      <c r="L53" s="40"/>
    </row>
    <row r="54" spans="2:13" ht="15.75" thickBot="1">
      <c r="B54" s="10" t="s">
        <v>61</v>
      </c>
      <c r="C54" s="10"/>
      <c r="D54" s="10"/>
      <c r="E54" s="10"/>
      <c r="F54" s="10"/>
      <c r="G54" s="10"/>
      <c r="H54" s="10"/>
      <c r="I54" s="10"/>
      <c r="J54" s="10"/>
      <c r="K54" s="7">
        <f>ROUND(SUM(K8+K52),2)</f>
        <v>7132.48</v>
      </c>
      <c r="L54" s="7"/>
      <c r="M54" s="5"/>
    </row>
    <row r="55" spans="2:12" ht="15.75" thickBot="1">
      <c r="B55" s="10"/>
      <c r="C55" s="10"/>
      <c r="D55" s="10"/>
      <c r="E55" s="10"/>
      <c r="F55" s="10"/>
      <c r="G55" s="10"/>
      <c r="H55" s="10"/>
      <c r="I55" s="10"/>
      <c r="J55" s="10"/>
      <c r="K55" s="7"/>
      <c r="L55" s="7"/>
    </row>
    <row r="56" ht="15.75" thickBot="1">
      <c r="B56" s="15"/>
    </row>
    <row r="57" spans="2:12" ht="15.75" thickBot="1">
      <c r="B57" s="44" t="s">
        <v>62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ht="15.75" thickBot="1">
      <c r="B58" s="15"/>
    </row>
    <row r="59" spans="2:12" ht="15.75" thickBot="1">
      <c r="B59" s="105" t="s">
        <v>95</v>
      </c>
      <c r="C59" s="106" t="s">
        <v>63</v>
      </c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 ht="15.75" thickBot="1">
      <c r="B60" s="40"/>
      <c r="C60" s="41"/>
      <c r="D60" s="41"/>
      <c r="E60" s="41"/>
      <c r="F60" s="41"/>
      <c r="G60" s="41"/>
      <c r="H60" s="41"/>
      <c r="I60" s="41"/>
      <c r="J60" s="40"/>
      <c r="K60" s="40"/>
      <c r="L60" s="43"/>
    </row>
    <row r="61" spans="1:12" ht="15.75" thickBot="1">
      <c r="A61" s="133"/>
      <c r="B61" s="107" t="s">
        <v>102</v>
      </c>
      <c r="C61" s="107"/>
      <c r="D61" s="107"/>
      <c r="E61" s="107"/>
      <c r="F61" s="107"/>
      <c r="G61" s="107"/>
      <c r="H61" s="107"/>
      <c r="I61" s="107"/>
      <c r="J61" s="107"/>
      <c r="K61" s="91" t="s">
        <v>9</v>
      </c>
      <c r="L61" s="91"/>
    </row>
    <row r="62" spans="1:12" ht="15">
      <c r="A62" s="133"/>
      <c r="B62" s="108" t="s">
        <v>103</v>
      </c>
      <c r="C62" s="153" t="s">
        <v>77</v>
      </c>
      <c r="D62" s="154"/>
      <c r="E62" s="154"/>
      <c r="F62" s="154"/>
      <c r="G62" s="154"/>
      <c r="H62" s="154"/>
      <c r="I62" s="154"/>
      <c r="J62" s="155"/>
      <c r="K62" s="156">
        <v>220.94</v>
      </c>
      <c r="L62" s="157"/>
    </row>
    <row r="63" spans="1:12" ht="15">
      <c r="A63" s="133"/>
      <c r="B63" s="108" t="s">
        <v>104</v>
      </c>
      <c r="C63" s="158" t="s">
        <v>78</v>
      </c>
      <c r="D63" s="159"/>
      <c r="E63" s="159"/>
      <c r="F63" s="159"/>
      <c r="G63" s="159"/>
      <c r="H63" s="159"/>
      <c r="I63" s="159"/>
      <c r="J63" s="160"/>
      <c r="K63" s="134">
        <v>51.21</v>
      </c>
      <c r="L63" s="135"/>
    </row>
    <row r="64" spans="1:12" ht="15">
      <c r="A64" s="133"/>
      <c r="B64" s="109" t="s">
        <v>105</v>
      </c>
      <c r="C64" s="158" t="s">
        <v>79</v>
      </c>
      <c r="D64" s="159"/>
      <c r="E64" s="159"/>
      <c r="F64" s="159"/>
      <c r="G64" s="159"/>
      <c r="H64" s="159"/>
      <c r="I64" s="159"/>
      <c r="J64" s="160"/>
      <c r="K64" s="134">
        <v>143.31</v>
      </c>
      <c r="L64" s="135"/>
    </row>
    <row r="65" spans="1:12" ht="15">
      <c r="A65" s="133"/>
      <c r="B65" s="108" t="s">
        <v>106</v>
      </c>
      <c r="C65" s="158" t="s">
        <v>80</v>
      </c>
      <c r="D65" s="159"/>
      <c r="E65" s="159"/>
      <c r="F65" s="159"/>
      <c r="G65" s="159"/>
      <c r="H65" s="159"/>
      <c r="I65" s="159"/>
      <c r="J65" s="160"/>
      <c r="K65" s="134">
        <v>20</v>
      </c>
      <c r="L65" s="135"/>
    </row>
    <row r="66" spans="1:12" ht="15">
      <c r="A66" s="133"/>
      <c r="B66" s="108" t="s">
        <v>107</v>
      </c>
      <c r="C66" s="158" t="s">
        <v>81</v>
      </c>
      <c r="D66" s="159"/>
      <c r="E66" s="159"/>
      <c r="F66" s="159"/>
      <c r="G66" s="159"/>
      <c r="H66" s="159"/>
      <c r="I66" s="159"/>
      <c r="J66" s="160"/>
      <c r="K66" s="134">
        <v>25</v>
      </c>
      <c r="L66" s="135"/>
    </row>
    <row r="67" spans="1:12" ht="15">
      <c r="A67" s="133"/>
      <c r="B67" s="108" t="s">
        <v>108</v>
      </c>
      <c r="C67" s="158" t="s">
        <v>82</v>
      </c>
      <c r="D67" s="159"/>
      <c r="E67" s="159"/>
      <c r="F67" s="159"/>
      <c r="G67" s="159"/>
      <c r="H67" s="159"/>
      <c r="I67" s="159"/>
      <c r="J67" s="160"/>
      <c r="K67" s="134">
        <v>2.5</v>
      </c>
      <c r="L67" s="135"/>
    </row>
    <row r="68" spans="1:12" ht="15">
      <c r="A68" s="133"/>
      <c r="B68" s="108" t="s">
        <v>109</v>
      </c>
      <c r="C68" s="158" t="s">
        <v>83</v>
      </c>
      <c r="D68" s="159"/>
      <c r="E68" s="159"/>
      <c r="F68" s="159"/>
      <c r="G68" s="159"/>
      <c r="H68" s="159"/>
      <c r="I68" s="159"/>
      <c r="J68" s="160"/>
      <c r="K68" s="134">
        <v>91</v>
      </c>
      <c r="L68" s="135"/>
    </row>
    <row r="69" spans="1:12" ht="15">
      <c r="A69" s="133"/>
      <c r="B69" s="108" t="s">
        <v>110</v>
      </c>
      <c r="C69" s="158" t="s">
        <v>84</v>
      </c>
      <c r="D69" s="159"/>
      <c r="E69" s="159"/>
      <c r="F69" s="159"/>
      <c r="G69" s="159"/>
      <c r="H69" s="159"/>
      <c r="I69" s="159"/>
      <c r="J69" s="160"/>
      <c r="K69" s="134">
        <v>13.2</v>
      </c>
      <c r="L69" s="135"/>
    </row>
    <row r="70" spans="1:12" ht="15">
      <c r="A70" s="133"/>
      <c r="B70" s="108" t="s">
        <v>111</v>
      </c>
      <c r="C70" s="158" t="s">
        <v>85</v>
      </c>
      <c r="D70" s="159"/>
      <c r="E70" s="159"/>
      <c r="F70" s="159"/>
      <c r="G70" s="159"/>
      <c r="H70" s="159"/>
      <c r="I70" s="159"/>
      <c r="J70" s="160"/>
      <c r="K70" s="134">
        <v>143.31</v>
      </c>
      <c r="L70" s="135"/>
    </row>
    <row r="71" spans="1:12" ht="15">
      <c r="A71" s="133"/>
      <c r="B71" s="108" t="s">
        <v>112</v>
      </c>
      <c r="C71" s="158" t="s">
        <v>86</v>
      </c>
      <c r="D71" s="159"/>
      <c r="E71" s="159"/>
      <c r="F71" s="159"/>
      <c r="G71" s="159"/>
      <c r="H71" s="159"/>
      <c r="I71" s="159"/>
      <c r="J71" s="160"/>
      <c r="K71" s="134">
        <v>529.32</v>
      </c>
      <c r="L71" s="135"/>
    </row>
    <row r="72" spans="1:12" ht="15">
      <c r="A72" s="133"/>
      <c r="B72" s="108" t="s">
        <v>113</v>
      </c>
      <c r="C72" s="158" t="s">
        <v>87</v>
      </c>
      <c r="D72" s="159"/>
      <c r="E72" s="159"/>
      <c r="F72" s="159"/>
      <c r="G72" s="159"/>
      <c r="H72" s="159"/>
      <c r="I72" s="159"/>
      <c r="J72" s="160"/>
      <c r="K72" s="134">
        <v>0</v>
      </c>
      <c r="L72" s="135"/>
    </row>
    <row r="73" spans="1:12" ht="15">
      <c r="A73" s="133"/>
      <c r="B73" s="110" t="s">
        <v>114</v>
      </c>
      <c r="C73" s="35" t="s">
        <v>4</v>
      </c>
      <c r="D73" s="35"/>
      <c r="E73" s="35"/>
      <c r="F73" s="35"/>
      <c r="G73" s="35"/>
      <c r="H73" s="35"/>
      <c r="I73" s="35"/>
      <c r="J73" s="35"/>
      <c r="K73" s="111">
        <v>0</v>
      </c>
      <c r="L73" s="111"/>
    </row>
    <row r="74" spans="1:12" ht="15.75" thickBot="1">
      <c r="A74" s="133"/>
      <c r="B74" s="112" t="s">
        <v>25</v>
      </c>
      <c r="C74" s="112"/>
      <c r="D74" s="112"/>
      <c r="E74" s="112"/>
      <c r="F74" s="112"/>
      <c r="G74" s="112"/>
      <c r="H74" s="112"/>
      <c r="I74" s="112"/>
      <c r="J74" s="112"/>
      <c r="K74" s="113">
        <f>SUM(K62:L73)</f>
        <v>1239.79</v>
      </c>
      <c r="L74" s="113"/>
    </row>
    <row r="75" ht="15.75" thickBot="1">
      <c r="B75" s="15"/>
    </row>
    <row r="76" spans="2:12" ht="15.75" thickBot="1">
      <c r="B76" s="10" t="s">
        <v>115</v>
      </c>
      <c r="C76" s="10"/>
      <c r="D76" s="10"/>
      <c r="E76" s="10"/>
      <c r="F76" s="10"/>
      <c r="G76" s="10"/>
      <c r="H76" s="10"/>
      <c r="I76" s="10"/>
      <c r="J76" s="10"/>
      <c r="K76" s="7">
        <f>K54+K74</f>
        <v>8372.27</v>
      </c>
      <c r="L76" s="7"/>
    </row>
    <row r="77" spans="2:12" ht="15.75" thickBot="1">
      <c r="B77" s="10"/>
      <c r="C77" s="10"/>
      <c r="D77" s="10"/>
      <c r="E77" s="10"/>
      <c r="F77" s="10"/>
      <c r="G77" s="10"/>
      <c r="H77" s="10"/>
      <c r="I77" s="10"/>
      <c r="J77" s="10"/>
      <c r="K77" s="7"/>
      <c r="L77" s="7"/>
    </row>
    <row r="78" ht="15.75" thickBot="1">
      <c r="B78" s="15"/>
    </row>
    <row r="79" spans="2:12" ht="15.75" thickBot="1">
      <c r="B79" s="3" t="s">
        <v>96</v>
      </c>
      <c r="C79" s="114" t="s">
        <v>64</v>
      </c>
      <c r="D79" s="114"/>
      <c r="E79" s="114"/>
      <c r="F79" s="114"/>
      <c r="G79" s="114"/>
      <c r="H79" s="114"/>
      <c r="I79" s="114"/>
      <c r="J79" s="90" t="s">
        <v>8</v>
      </c>
      <c r="K79" s="91" t="s">
        <v>9</v>
      </c>
      <c r="L79" s="91"/>
    </row>
    <row r="80" spans="2:12" ht="15">
      <c r="B80" s="6" t="s">
        <v>1</v>
      </c>
      <c r="C80" s="92" t="s">
        <v>65</v>
      </c>
      <c r="D80" s="92"/>
      <c r="E80" s="92"/>
      <c r="F80" s="92"/>
      <c r="G80" s="92"/>
      <c r="H80" s="92"/>
      <c r="I80" s="92"/>
      <c r="J80" s="115">
        <v>0.06</v>
      </c>
      <c r="K80" s="116">
        <f>J80*K76</f>
        <v>502.3362</v>
      </c>
      <c r="L80" s="116"/>
    </row>
    <row r="81" spans="2:12" ht="15">
      <c r="B81" s="4" t="s">
        <v>3</v>
      </c>
      <c r="C81" s="117" t="s">
        <v>66</v>
      </c>
      <c r="D81" s="117"/>
      <c r="E81" s="117"/>
      <c r="F81" s="117"/>
      <c r="G81" s="117"/>
      <c r="H81" s="117"/>
      <c r="I81" s="117"/>
      <c r="J81" s="118">
        <v>0.06</v>
      </c>
      <c r="K81" s="119">
        <f>J81*K76</f>
        <v>502.3362</v>
      </c>
      <c r="L81" s="119"/>
    </row>
    <row r="82" spans="2:12" ht="15.75" thickBot="1">
      <c r="B82" s="120"/>
      <c r="C82" s="112" t="s">
        <v>67</v>
      </c>
      <c r="D82" s="112"/>
      <c r="E82" s="112"/>
      <c r="F82" s="112"/>
      <c r="G82" s="112"/>
      <c r="H82" s="112"/>
      <c r="I82" s="112"/>
      <c r="J82" s="121"/>
      <c r="K82" s="39">
        <f>ROUND(SUM(K80:K81),2)</f>
        <v>1004.67</v>
      </c>
      <c r="L82" s="39"/>
    </row>
    <row r="83" spans="2:12" ht="15.75" thickBot="1">
      <c r="B83" s="40"/>
      <c r="C83" s="87"/>
      <c r="D83" s="87"/>
      <c r="E83" s="87"/>
      <c r="F83" s="87"/>
      <c r="G83" s="87"/>
      <c r="H83" s="87"/>
      <c r="I83" s="87"/>
      <c r="J83" s="97"/>
      <c r="K83" s="122"/>
      <c r="L83" s="122"/>
    </row>
    <row r="84" spans="2:12" ht="15.75" thickBot="1">
      <c r="B84" s="10" t="s">
        <v>116</v>
      </c>
      <c r="C84" s="10"/>
      <c r="D84" s="10"/>
      <c r="E84" s="10"/>
      <c r="F84" s="10"/>
      <c r="G84" s="10"/>
      <c r="H84" s="10"/>
      <c r="I84" s="10"/>
      <c r="J84" s="10"/>
      <c r="K84" s="7">
        <f>ROUND(SUM(K76+K82),2)</f>
        <v>9376.94</v>
      </c>
      <c r="L84" s="7"/>
    </row>
    <row r="85" spans="2:12" ht="15.75" thickBot="1">
      <c r="B85" s="10"/>
      <c r="C85" s="10"/>
      <c r="D85" s="10"/>
      <c r="E85" s="10"/>
      <c r="F85" s="10"/>
      <c r="G85" s="10"/>
      <c r="H85" s="10"/>
      <c r="I85" s="10"/>
      <c r="J85" s="10"/>
      <c r="K85" s="7"/>
      <c r="L85" s="7"/>
    </row>
    <row r="86" spans="2:12" ht="15.75" thickBot="1">
      <c r="B86" s="40"/>
      <c r="C86" s="87"/>
      <c r="D86" s="87"/>
      <c r="E86" s="87"/>
      <c r="F86" s="87"/>
      <c r="G86" s="87"/>
      <c r="H86" s="87"/>
      <c r="I86" s="87"/>
      <c r="J86" s="97"/>
      <c r="K86" s="122"/>
      <c r="L86" s="122"/>
    </row>
    <row r="87" spans="2:12" ht="15.75" thickBot="1">
      <c r="B87" s="123" t="s">
        <v>97</v>
      </c>
      <c r="C87" s="124" t="s">
        <v>68</v>
      </c>
      <c r="D87" s="124"/>
      <c r="E87" s="124"/>
      <c r="F87" s="124"/>
      <c r="G87" s="124"/>
      <c r="H87" s="124"/>
      <c r="I87" s="124"/>
      <c r="J87" s="125" t="s">
        <v>8</v>
      </c>
      <c r="K87" s="126" t="s">
        <v>9</v>
      </c>
      <c r="L87" s="127"/>
    </row>
    <row r="88" spans="2:12" ht="15.75" thickBot="1">
      <c r="B88" s="6"/>
      <c r="C88" s="92" t="s">
        <v>69</v>
      </c>
      <c r="D88" s="92"/>
      <c r="E88" s="92"/>
      <c r="F88" s="92"/>
      <c r="G88" s="92"/>
      <c r="H88" s="92"/>
      <c r="I88" s="92"/>
      <c r="J88" s="93">
        <v>0.05</v>
      </c>
      <c r="K88" s="94">
        <f>J88*K93</f>
        <v>513.2424740010947</v>
      </c>
      <c r="L88" s="94"/>
    </row>
    <row r="89" spans="2:12" ht="15.75" thickBot="1">
      <c r="B89" s="6"/>
      <c r="C89" s="92" t="s">
        <v>70</v>
      </c>
      <c r="D89" s="92"/>
      <c r="E89" s="92"/>
      <c r="F89" s="92"/>
      <c r="G89" s="92"/>
      <c r="H89" s="92"/>
      <c r="I89" s="92"/>
      <c r="J89" s="93">
        <v>0.0065</v>
      </c>
      <c r="K89" s="94">
        <f>J89*K93</f>
        <v>66.72152162014231</v>
      </c>
      <c r="L89" s="94"/>
    </row>
    <row r="90" spans="2:12" ht="15">
      <c r="B90" s="6"/>
      <c r="C90" s="92" t="s">
        <v>71</v>
      </c>
      <c r="D90" s="92"/>
      <c r="E90" s="92"/>
      <c r="F90" s="92"/>
      <c r="G90" s="92"/>
      <c r="H90" s="92"/>
      <c r="I90" s="92"/>
      <c r="J90" s="93">
        <v>0.03</v>
      </c>
      <c r="K90" s="94">
        <f>J90*K93</f>
        <v>307.9454844006568</v>
      </c>
      <c r="L90" s="94"/>
    </row>
    <row r="91" spans="2:13" ht="15.75" thickBot="1">
      <c r="B91" s="128" t="s">
        <v>72</v>
      </c>
      <c r="C91" s="128"/>
      <c r="D91" s="128"/>
      <c r="E91" s="128"/>
      <c r="F91" s="128"/>
      <c r="G91" s="128"/>
      <c r="H91" s="128"/>
      <c r="I91" s="128"/>
      <c r="J91" s="95">
        <f>SUM(J88:J90)</f>
        <v>0.0865</v>
      </c>
      <c r="K91" s="96">
        <f>J91*K93</f>
        <v>887.9094800218937</v>
      </c>
      <c r="L91" s="96"/>
      <c r="M91" s="8"/>
    </row>
    <row r="92" spans="2:12" ht="15.75" thickBot="1">
      <c r="B92" s="40"/>
      <c r="C92" s="87"/>
      <c r="D92" s="87"/>
      <c r="E92" s="87"/>
      <c r="F92" s="87"/>
      <c r="G92" s="87"/>
      <c r="H92" s="87"/>
      <c r="I92" s="87"/>
      <c r="J92" s="97"/>
      <c r="K92" s="122"/>
      <c r="L92" s="122"/>
    </row>
    <row r="93" spans="2:12" ht="15.75" thickBot="1">
      <c r="B93" s="10" t="s">
        <v>91</v>
      </c>
      <c r="C93" s="10"/>
      <c r="D93" s="10"/>
      <c r="E93" s="10"/>
      <c r="F93" s="10"/>
      <c r="G93" s="10"/>
      <c r="H93" s="10"/>
      <c r="I93" s="10"/>
      <c r="J93" s="10"/>
      <c r="K93" s="7">
        <f>(K84)/(1-J91)</f>
        <v>10264.849480021894</v>
      </c>
      <c r="L93" s="7"/>
    </row>
    <row r="94" spans="2:12" ht="15.75" thickBot="1">
      <c r="B94" s="10"/>
      <c r="C94" s="10"/>
      <c r="D94" s="10"/>
      <c r="E94" s="10"/>
      <c r="F94" s="10"/>
      <c r="G94" s="10"/>
      <c r="H94" s="10"/>
      <c r="I94" s="10"/>
      <c r="J94" s="10"/>
      <c r="K94" s="7"/>
      <c r="L94" s="7"/>
    </row>
    <row r="95" ht="15.75" thickBot="1">
      <c r="B95" s="15"/>
    </row>
    <row r="96" spans="2:12" ht="15.75" thickBot="1">
      <c r="B96" s="10" t="s">
        <v>90</v>
      </c>
      <c r="C96" s="10"/>
      <c r="D96" s="10"/>
      <c r="E96" s="10"/>
      <c r="F96" s="10"/>
      <c r="G96" s="10"/>
      <c r="H96" s="10"/>
      <c r="I96" s="10"/>
      <c r="J96" s="10"/>
      <c r="K96" s="7">
        <f>K93*D4</f>
        <v>51324.24740010947</v>
      </c>
      <c r="L96" s="7"/>
    </row>
    <row r="97" spans="2:12" ht="15.75" thickBot="1">
      <c r="B97" s="10"/>
      <c r="C97" s="10"/>
      <c r="D97" s="10"/>
      <c r="E97" s="10"/>
      <c r="F97" s="10"/>
      <c r="G97" s="10"/>
      <c r="H97" s="10"/>
      <c r="I97" s="10"/>
      <c r="J97" s="10"/>
      <c r="K97" s="7"/>
      <c r="L97" s="7"/>
    </row>
    <row r="98" spans="2:12" ht="15.75" thickBot="1">
      <c r="B98" s="40"/>
      <c r="C98" s="87"/>
      <c r="D98" s="87"/>
      <c r="E98" s="87"/>
      <c r="F98" s="87"/>
      <c r="G98" s="87"/>
      <c r="H98" s="87"/>
      <c r="I98" s="87"/>
      <c r="J98" s="97"/>
      <c r="K98" s="122"/>
      <c r="L98" s="122"/>
    </row>
    <row r="99" spans="2:12" ht="15.75" thickBot="1">
      <c r="B99" s="11" t="s">
        <v>92</v>
      </c>
      <c r="C99" s="11"/>
      <c r="D99" s="11"/>
      <c r="E99" s="11"/>
      <c r="F99" s="11"/>
      <c r="G99" s="11"/>
      <c r="H99" s="11"/>
      <c r="I99" s="11"/>
      <c r="J99" s="11"/>
      <c r="K99" s="7">
        <f>K96*12</f>
        <v>615890.9688013135</v>
      </c>
      <c r="L99" s="7"/>
    </row>
    <row r="100" spans="2:12" ht="15.75" thickBot="1">
      <c r="B100" s="11"/>
      <c r="C100" s="11"/>
      <c r="D100" s="11"/>
      <c r="E100" s="11"/>
      <c r="F100" s="11"/>
      <c r="G100" s="11"/>
      <c r="H100" s="11"/>
      <c r="I100" s="11"/>
      <c r="J100" s="11"/>
      <c r="K100" s="7"/>
      <c r="L100" s="7"/>
    </row>
    <row r="101" spans="2:12" ht="15.75" thickBot="1">
      <c r="B101" s="40"/>
      <c r="C101" s="87"/>
      <c r="D101" s="87"/>
      <c r="E101" s="87"/>
      <c r="F101" s="87"/>
      <c r="G101" s="87"/>
      <c r="H101" s="87"/>
      <c r="I101" s="87"/>
      <c r="J101" s="97"/>
      <c r="K101" s="122"/>
      <c r="L101" s="122"/>
    </row>
    <row r="102" spans="2:12" ht="15">
      <c r="B102" s="137" t="s">
        <v>73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2:12" ht="15">
      <c r="B103" s="129" t="s">
        <v>100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</row>
    <row r="104" spans="2:12" ht="15">
      <c r="B104" s="131" t="s">
        <v>101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2:12" ht="15">
      <c r="B105" s="130" t="s">
        <v>117</v>
      </c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</row>
    <row r="106" spans="2:12" ht="15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</row>
    <row r="107" spans="2:12" ht="15.75" thickBot="1">
      <c r="B107" s="136" t="s">
        <v>118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</row>
    <row r="108" ht="15">
      <c r="M108" s="9"/>
    </row>
  </sheetData>
  <sheetProtection/>
  <mergeCells count="148">
    <mergeCell ref="B104:L104"/>
    <mergeCell ref="B105:L106"/>
    <mergeCell ref="B107:L107"/>
    <mergeCell ref="B96:J97"/>
    <mergeCell ref="K96:L97"/>
    <mergeCell ref="B99:J100"/>
    <mergeCell ref="K99:L100"/>
    <mergeCell ref="B102:L102"/>
    <mergeCell ref="B103:L103"/>
    <mergeCell ref="C90:I90"/>
    <mergeCell ref="K90:L90"/>
    <mergeCell ref="B91:I91"/>
    <mergeCell ref="K91:L91"/>
    <mergeCell ref="B93:J94"/>
    <mergeCell ref="K93:L94"/>
    <mergeCell ref="B84:J85"/>
    <mergeCell ref="K84:L85"/>
    <mergeCell ref="C87:I87"/>
    <mergeCell ref="C88:I88"/>
    <mergeCell ref="K88:L88"/>
    <mergeCell ref="C89:I89"/>
    <mergeCell ref="K89:L89"/>
    <mergeCell ref="C80:I80"/>
    <mergeCell ref="K80:L80"/>
    <mergeCell ref="C81:I81"/>
    <mergeCell ref="K81:L81"/>
    <mergeCell ref="C82:I82"/>
    <mergeCell ref="K82:L82"/>
    <mergeCell ref="B74:J74"/>
    <mergeCell ref="K74:L74"/>
    <mergeCell ref="B76:J77"/>
    <mergeCell ref="K76:L77"/>
    <mergeCell ref="C79:I79"/>
    <mergeCell ref="K79:L79"/>
    <mergeCell ref="C71:J71"/>
    <mergeCell ref="K71:L71"/>
    <mergeCell ref="C72:J72"/>
    <mergeCell ref="K72:L72"/>
    <mergeCell ref="C73:J73"/>
    <mergeCell ref="K73:L73"/>
    <mergeCell ref="C68:J68"/>
    <mergeCell ref="K68:L68"/>
    <mergeCell ref="C69:J69"/>
    <mergeCell ref="K69:L69"/>
    <mergeCell ref="C70:J70"/>
    <mergeCell ref="K70:L70"/>
    <mergeCell ref="K64:L64"/>
    <mergeCell ref="C65:J65"/>
    <mergeCell ref="K65:L65"/>
    <mergeCell ref="C66:J66"/>
    <mergeCell ref="K66:L66"/>
    <mergeCell ref="C67:J67"/>
    <mergeCell ref="K67:L67"/>
    <mergeCell ref="B57:L57"/>
    <mergeCell ref="C59:L59"/>
    <mergeCell ref="A61:A74"/>
    <mergeCell ref="B61:J61"/>
    <mergeCell ref="K61:L61"/>
    <mergeCell ref="C62:J62"/>
    <mergeCell ref="K62:L62"/>
    <mergeCell ref="C63:J63"/>
    <mergeCell ref="K63:L63"/>
    <mergeCell ref="C64:J64"/>
    <mergeCell ref="B51:I51"/>
    <mergeCell ref="K51:L51"/>
    <mergeCell ref="B52:C52"/>
    <mergeCell ref="H52:I52"/>
    <mergeCell ref="K52:L52"/>
    <mergeCell ref="B54:J55"/>
    <mergeCell ref="K54:L55"/>
    <mergeCell ref="A47:A49"/>
    <mergeCell ref="B47:I47"/>
    <mergeCell ref="K47:L47"/>
    <mergeCell ref="C48:I48"/>
    <mergeCell ref="K48:L48"/>
    <mergeCell ref="B49:I49"/>
    <mergeCell ref="K49:L49"/>
    <mergeCell ref="A43:A45"/>
    <mergeCell ref="B43:I43"/>
    <mergeCell ref="K43:L43"/>
    <mergeCell ref="C44:I44"/>
    <mergeCell ref="K44:L44"/>
    <mergeCell ref="B45:I45"/>
    <mergeCell ref="K45:L45"/>
    <mergeCell ref="K38:L38"/>
    <mergeCell ref="C39:I39"/>
    <mergeCell ref="K39:L39"/>
    <mergeCell ref="C40:I40"/>
    <mergeCell ref="K40:L40"/>
    <mergeCell ref="B41:I41"/>
    <mergeCell ref="K41:L41"/>
    <mergeCell ref="C33:I33"/>
    <mergeCell ref="K33:L33"/>
    <mergeCell ref="B34:I34"/>
    <mergeCell ref="K34:L34"/>
    <mergeCell ref="A36:A41"/>
    <mergeCell ref="B36:I36"/>
    <mergeCell ref="K36:L36"/>
    <mergeCell ref="C37:I37"/>
    <mergeCell ref="K37:L37"/>
    <mergeCell ref="C38:I38"/>
    <mergeCell ref="K29:L29"/>
    <mergeCell ref="C30:I30"/>
    <mergeCell ref="K30:L30"/>
    <mergeCell ref="C31:I31"/>
    <mergeCell ref="K31:L31"/>
    <mergeCell ref="C32:I32"/>
    <mergeCell ref="K32:L32"/>
    <mergeCell ref="A25:A34"/>
    <mergeCell ref="B25:I25"/>
    <mergeCell ref="K25:L25"/>
    <mergeCell ref="C26:I26"/>
    <mergeCell ref="K26:L26"/>
    <mergeCell ref="C27:I27"/>
    <mergeCell ref="K27:L27"/>
    <mergeCell ref="C28:I28"/>
    <mergeCell ref="K28:L28"/>
    <mergeCell ref="C29:I29"/>
    <mergeCell ref="C21:I21"/>
    <mergeCell ref="K21:L21"/>
    <mergeCell ref="C22:I22"/>
    <mergeCell ref="K22:L22"/>
    <mergeCell ref="B23:I23"/>
    <mergeCell ref="K23:L23"/>
    <mergeCell ref="K17:L17"/>
    <mergeCell ref="C18:I18"/>
    <mergeCell ref="K18:L18"/>
    <mergeCell ref="C19:I19"/>
    <mergeCell ref="K19:L19"/>
    <mergeCell ref="C20:I20"/>
    <mergeCell ref="K20:L20"/>
    <mergeCell ref="B10:L10"/>
    <mergeCell ref="C12:L12"/>
    <mergeCell ref="A14:A23"/>
    <mergeCell ref="B14:I14"/>
    <mergeCell ref="K14:L14"/>
    <mergeCell ref="C15:I15"/>
    <mergeCell ref="K15:L15"/>
    <mergeCell ref="C16:I16"/>
    <mergeCell ref="K16:L16"/>
    <mergeCell ref="C17:I17"/>
    <mergeCell ref="B1:L1"/>
    <mergeCell ref="D3:L3"/>
    <mergeCell ref="D4:L4"/>
    <mergeCell ref="C6:J6"/>
    <mergeCell ref="C7:J7"/>
    <mergeCell ref="B8:J8"/>
    <mergeCell ref="K8:L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32" customWidth="1"/>
    <col min="2" max="9" width="9.140625" style="147" customWidth="1"/>
    <col min="10" max="10" width="13.140625" style="147" customWidth="1"/>
    <col min="11" max="11" width="10.28125" style="147" customWidth="1"/>
    <col min="12" max="12" width="16.28125" style="147" bestFit="1" customWidth="1"/>
    <col min="13" max="13" width="10.421875" style="2" customWidth="1"/>
  </cols>
  <sheetData>
    <row r="1" spans="2:12" ht="19.5" thickBot="1">
      <c r="B1" s="161" t="s">
        <v>120</v>
      </c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2:12" ht="18.7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2" ht="19.5" customHeight="1" thickBot="1">
      <c r="B3" s="148" t="s">
        <v>125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2:12" ht="19.5" customHeight="1" thickBot="1">
      <c r="B4" s="139" t="s">
        <v>121</v>
      </c>
      <c r="C4" s="140"/>
      <c r="D4" s="141"/>
      <c r="E4" s="142"/>
      <c r="F4" s="142"/>
      <c r="G4" s="142"/>
      <c r="H4" s="142"/>
      <c r="I4" s="142"/>
      <c r="J4" s="142"/>
      <c r="K4" s="142"/>
      <c r="L4" s="143">
        <f>Encarregado!K96</f>
        <v>11078.325123152708</v>
      </c>
    </row>
    <row r="5" spans="2:12" ht="19.5" customHeight="1" thickBot="1">
      <c r="B5" s="139" t="s">
        <v>122</v>
      </c>
      <c r="C5" s="140"/>
      <c r="D5" s="141"/>
      <c r="E5" s="142"/>
      <c r="F5" s="142"/>
      <c r="G5" s="142"/>
      <c r="H5" s="142"/>
      <c r="I5" s="142"/>
      <c r="J5" s="142"/>
      <c r="K5" s="142"/>
      <c r="L5" s="143">
        <f>Técnico!K96</f>
        <v>51324.24740010947</v>
      </c>
    </row>
    <row r="6" spans="2:12" ht="19.5" customHeight="1" thickBot="1">
      <c r="B6" s="139" t="s">
        <v>123</v>
      </c>
      <c r="C6" s="144"/>
      <c r="D6" s="144"/>
      <c r="E6" s="144"/>
      <c r="F6" s="144"/>
      <c r="G6" s="144"/>
      <c r="H6" s="144"/>
      <c r="I6" s="144"/>
      <c r="J6" s="144"/>
      <c r="K6" s="144"/>
      <c r="L6" s="145">
        <f>SUM(L4:L5)</f>
        <v>62402.57252326218</v>
      </c>
    </row>
    <row r="7" spans="2:12" ht="19.5" customHeight="1" thickBot="1">
      <c r="B7" s="139" t="s">
        <v>124</v>
      </c>
      <c r="C7" s="146"/>
      <c r="D7" s="146"/>
      <c r="E7" s="146"/>
      <c r="F7" s="146"/>
      <c r="G7" s="146"/>
      <c r="H7" s="146"/>
      <c r="I7" s="146"/>
      <c r="J7" s="146"/>
      <c r="K7" s="146"/>
      <c r="L7" s="143">
        <f>L6*12</f>
        <v>748830.8702791461</v>
      </c>
    </row>
  </sheetData>
  <sheetProtection/>
  <mergeCells count="2">
    <mergeCell ref="B3:L3"/>
    <mergeCell ref="B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Arraes Belém de Alencar</dc:creator>
  <cp:keywords/>
  <dc:description/>
  <cp:lastModifiedBy>José Vieira</cp:lastModifiedBy>
  <dcterms:created xsi:type="dcterms:W3CDTF">2013-02-26T13:47:06Z</dcterms:created>
  <dcterms:modified xsi:type="dcterms:W3CDTF">2017-08-08T13:28:05Z</dcterms:modified>
  <cp:category/>
  <cp:version/>
  <cp:contentType/>
  <cp:contentStatus/>
</cp:coreProperties>
</file>