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4240" windowHeight="11955" activeTab="1"/>
  </bookViews>
  <sheets>
    <sheet name="Reforma Palmares Onerada" sheetId="1" r:id="rId1"/>
    <sheet name="Reforma Palmares Desonerada" sheetId="2" r:id="rId2"/>
    <sheet name="CRONOGRAMA" sheetId="3" r:id="rId3"/>
    <sheet name="BDI" sheetId="4" r:id="rId4"/>
  </sheets>
  <definedNames>
    <definedName name="_xlnm.Print_Area" localSheetId="3">'BDI'!$A$1:$E$27</definedName>
    <definedName name="medida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11"/>
            <color rgb="FF000000"/>
            <rFont val="Calibri"/>
            <family val="0"/>
          </rPr>
          <t>38,19/M3
 -Hygor Alves Meireles</t>
        </r>
      </text>
    </comment>
    <comment ref="F13" authorId="0">
      <text>
        <r>
          <rPr>
            <sz val="11"/>
            <color rgb="FF000000"/>
            <rFont val="Calibri"/>
            <family val="0"/>
          </rPr>
          <t>42,31/M3 x 0,15M DE ESPESSURA DAS PAREDES
 -Hygor Alves Meireles</t>
        </r>
      </text>
    </comment>
    <comment ref="C17" authorId="0">
      <text>
        <r>
          <rPr>
            <sz val="11"/>
            <color rgb="FF000000"/>
            <rFont val="Calibri"/>
            <family val="0"/>
          </rPr>
          <t>PEDREIRO E SERVENTE, REMOVENDO 1 M2 DE IMPERM. + PROT. MEC. EM 0,6 E 1,5 HORAS, RESPECTIVAM. (item 02225.8.4.1 do 13°TCPO)
 -Hygor Alves Meireles</t>
        </r>
      </text>
    </comment>
    <comment ref="F17" authorId="0">
      <text>
        <r>
          <rPr>
            <sz val="11"/>
            <color rgb="FF000000"/>
            <rFont val="Calibri"/>
            <family val="0"/>
          </rPr>
          <t>(20,22 x 0,6) + (16,25 x 1,5)
 -Hygor Alves Meireles</t>
        </r>
      </text>
    </comment>
    <comment ref="F18" authorId="0">
      <text>
        <r>
          <rPr>
            <sz val="11"/>
            <color rgb="FF000000"/>
            <rFont val="Calibri"/>
            <family val="0"/>
          </rPr>
          <t>0,49 x 1,5 (CONSIDERANDO TIPO DIFERENTE DE INTERRUPTOR)
 -Hygor Alves Meireles</t>
        </r>
      </text>
    </comment>
    <comment ref="E24" authorId="0">
      <text>
        <r>
          <rPr>
            <sz val="11"/>
            <color rgb="FF000000"/>
            <rFont val="Calibri"/>
            <family val="0"/>
          </rPr>
          <t>82 / cos (22,5º), já que não foi considerada inclinação
 -Hygor Alves Meireles</t>
        </r>
      </text>
    </comment>
    <comment ref="F24" authorId="0">
      <text>
        <r>
          <rPr>
            <sz val="11"/>
            <color rgb="FF000000"/>
            <rFont val="Calibri"/>
            <family val="0"/>
          </rPr>
          <t>12,08 x 1,083 (considerando as inclinações)
 -Hygor Alves Meireles</t>
        </r>
      </text>
    </comment>
    <comment ref="F25" authorId="0">
      <text>
        <r>
          <rPr>
            <sz val="11"/>
            <color rgb="FF000000"/>
            <rFont val="Calibri"/>
            <family val="0"/>
          </rPr>
          <t>106,04 x 1,083 (inclinação)
 -Hygor Alves Meireles</t>
        </r>
      </text>
    </comment>
    <comment ref="B30" authorId="0">
      <text>
        <r>
          <rPr>
            <sz val="11"/>
            <color rgb="FF000000"/>
            <rFont val="Calibri"/>
            <family val="0"/>
          </rPr>
          <t>R$ 398,16/M³
 -Lucas Miguel de Oliveira e Silva</t>
        </r>
      </text>
    </comment>
    <comment ref="F30" authorId="0">
      <text>
        <r>
          <rPr>
            <sz val="11"/>
            <color rgb="FF000000"/>
            <rFont val="Calibri"/>
            <family val="0"/>
          </rPr>
          <t>398,16/M3 x 0,02 M (ESPESSURA)
 -Hygor Alves Meireles</t>
        </r>
      </text>
    </comment>
    <comment ref="F34" authorId="0">
      <text>
        <r>
          <rPr>
            <sz val="11"/>
            <color rgb="FF000000"/>
            <rFont val="Calibri"/>
            <family val="0"/>
          </rPr>
          <t>CONSIDERANDO 5 METROS DE TUBULAÇÃO ATÉ A CAIXA COLETORA x 24,09
 -Hygor Alves Meireles</t>
        </r>
      </text>
    </comment>
    <comment ref="C35" authorId="0">
      <text>
        <r>
          <rPr>
            <sz val="11"/>
            <color rgb="FF000000"/>
            <rFont val="Calibri"/>
            <family val="0"/>
          </rPr>
          <t>MO = 78,72/PTO
MATERIAIS = 5,58/PTO
 -Hygor Alves Meireles</t>
        </r>
      </text>
    </comment>
    <comment ref="C37" authorId="0">
      <text>
        <r>
          <rPr>
            <sz val="11"/>
            <color rgb="FF000000"/>
            <rFont val="Calibri"/>
            <family val="0"/>
          </rPr>
          <t>MO = 86,6/PTO
MATERIAIS = 5,58/PTO
 -Hygor Alves Meireles</t>
        </r>
      </text>
    </comment>
    <comment ref="F38" authorId="0">
      <text>
        <r>
          <rPr>
            <sz val="11"/>
            <color rgb="FF000000"/>
            <rFont val="Calibri"/>
            <family val="0"/>
          </rPr>
          <t>11,10/RALO + (2 M x 24,09/M DE TUBULAÇÃO)
 -Hygor Alves Meireles</t>
        </r>
      </text>
    </comment>
    <comment ref="F39" authorId="0">
      <text>
        <r>
          <rPr>
            <sz val="11"/>
            <color rgb="FF000000"/>
            <rFont val="Calibri"/>
            <family val="0"/>
          </rPr>
          <t>27,98/CAIXA + (2 M + 24,09/M)
 -Hygor Alves Meireles</t>
        </r>
      </text>
    </comment>
    <comment ref="C40" authorId="0">
      <text>
        <r>
          <rPr>
            <sz val="11"/>
            <color rgb="FF000000"/>
            <rFont val="Calibri"/>
            <family val="0"/>
          </rPr>
          <t>MATERIAL = 71,35 (BASE EM 16037000001 - PINI)
MO = 28,54 (BASE EM 73953/4 - SINAPI)
 -Hygor Alves Meireles</t>
        </r>
      </text>
    </comment>
    <comment ref="C41" authorId="0">
      <text>
        <r>
          <rPr>
            <sz val="11"/>
            <color rgb="FF000000"/>
            <rFont val="Calibri"/>
            <family val="0"/>
          </rPr>
          <t>MATERIAL = 30/PTO (BASE EM PREÇO NA INTERNET ACRESCIDO DE 15%)
MO = 13,22/PTO (BASE NO ITEM 91993 - SINAPI)
 -Hygor Alves Meireles</t>
        </r>
      </text>
    </comment>
    <comment ref="F14" authorId="0">
      <text>
        <r>
          <rPr>
            <sz val="11"/>
            <color rgb="FF000000"/>
            <rFont val="Calibri"/>
            <family val="0"/>
          </rPr>
          <t>26,29/M3 x 0,07 M
 -Hygor Alves Meireles</t>
        </r>
      </text>
    </comment>
    <comment ref="C14" authorId="0">
      <text>
        <r>
          <rPr>
            <sz val="11"/>
            <color rgb="FF000000"/>
            <rFont val="Calibri"/>
            <family val="0"/>
          </rPr>
          <t>1,3 HORAS DE PEDREIRO A R$ 20,22/H POR M3 DEMOLIDO DE CONCRETO (ITEM 2N 36 16 25 12 29)
 -Hygor Alves Meireles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3" authorId="0">
      <text>
        <r>
          <rPr>
            <sz val="11"/>
            <color rgb="FF000000"/>
            <rFont val="Calibri"/>
            <family val="0"/>
          </rPr>
          <t>38,19/M3
 -Lucas Miguel de Oliveira e Silva</t>
        </r>
      </text>
    </comment>
    <comment ref="F13" authorId="0">
      <text>
        <r>
          <rPr>
            <sz val="11"/>
            <color rgb="FF000000"/>
            <rFont val="Calibri"/>
            <family val="0"/>
          </rPr>
          <t>38,19 X 0,15
 -Lucas Miguel de Oliveira e Silva</t>
        </r>
      </text>
    </comment>
    <comment ref="F17" authorId="0">
      <text>
        <r>
          <rPr>
            <sz val="11"/>
            <color rgb="FF000000"/>
            <rFont val="Calibri"/>
            <family val="0"/>
          </rPr>
          <t>(18,11X0,6) + (14,68X1,5)
 -Lucas Miguel de Oliveira e Silva</t>
        </r>
      </text>
    </comment>
    <comment ref="F18" authorId="0">
      <text>
        <r>
          <rPr>
            <sz val="11"/>
            <color rgb="FF000000"/>
            <rFont val="Calibri"/>
            <family val="0"/>
          </rPr>
          <t>0,44 X 1,5 (CONSIDERANDO O TIPO DO INTERRUPTOR)
 -Lucas Miguel de Oliveira e Silva</t>
        </r>
      </text>
    </comment>
    <comment ref="B30" authorId="0">
      <text>
        <r>
          <rPr>
            <sz val="11"/>
            <color rgb="FF000000"/>
            <rFont val="Calibri"/>
            <family val="0"/>
          </rPr>
          <t>380,87/M3
 -Lucas Miguel de Oliveira e Silva</t>
        </r>
      </text>
    </comment>
    <comment ref="F34" authorId="0">
      <text>
        <r>
          <rPr>
            <sz val="11"/>
            <color rgb="FF000000"/>
            <rFont val="Calibri"/>
            <family val="0"/>
          </rPr>
          <t>CONSIDERANDO 5 METROS DE TUBULAÇÃO ATÉ A CAIXA COLETORA x 23,81
 -Lucas Miguel de Oliveira e Silva</t>
        </r>
      </text>
    </comment>
    <comment ref="F38" authorId="0">
      <text>
        <r>
          <rPr>
            <sz val="11"/>
            <color rgb="FF000000"/>
            <rFont val="Calibri"/>
            <family val="0"/>
          </rPr>
          <t>10,85/RALO + (2 M x 23,81/M DE TUBULAÇÃO)
 -Lucas Miguel de Oliveira e Silva</t>
        </r>
      </text>
    </comment>
    <comment ref="F39" authorId="0">
      <text>
        <r>
          <rPr>
            <sz val="11"/>
            <color rgb="FF000000"/>
            <rFont val="Calibri"/>
            <family val="0"/>
          </rPr>
          <t>27,08/CAIXA + (2 M + 23,81/M)
 -Lucas Miguel de Oliveira e Silva</t>
        </r>
      </text>
    </comment>
    <comment ref="C14" authorId="0">
      <text>
        <r>
          <rPr>
            <sz val="11"/>
            <color rgb="FF000000"/>
            <rFont val="Calibri"/>
            <family val="0"/>
          </rPr>
          <t>1,3 HORAS DE PEDREIRO A R$ 20,22/H POR M3 DEMOLIDO DE CONCRETO (ITEM 2N 36 16 25 12 29)
 -Hygor Alves Meireles</t>
        </r>
      </text>
    </comment>
    <comment ref="C17" authorId="0">
      <text>
        <r>
          <rPr>
            <sz val="11"/>
            <color rgb="FF000000"/>
            <rFont val="Calibri"/>
            <family val="0"/>
          </rPr>
          <t>PEDREIRO E SERVENTE, REMOVENDO 1 M2 DE IMPERM. + PROT. MEC. EM 0,6 E 1,5 HORAS, RESPECTIVAM. (item 02225.8.4.1 do 13°TCPO)
 -Hygor Alves Meireles</t>
        </r>
      </text>
    </comment>
    <comment ref="E24" authorId="0">
      <text>
        <r>
          <rPr>
            <sz val="11"/>
            <color rgb="FF000000"/>
            <rFont val="Calibri"/>
            <family val="0"/>
          </rPr>
          <t>82 / cos (22,5º), já que não foi considerada inclinação
 -Hygor Alves Meireles</t>
        </r>
      </text>
    </comment>
    <comment ref="C35" authorId="0">
      <text>
        <r>
          <rPr>
            <sz val="11"/>
            <color rgb="FF000000"/>
            <rFont val="Calibri"/>
            <family val="0"/>
          </rPr>
          <t>MO = 78,72/PTO
MATERIAIS = 5,58/PTO
 -Hygor Alves Meireles</t>
        </r>
      </text>
    </comment>
    <comment ref="C37" authorId="0">
      <text>
        <r>
          <rPr>
            <sz val="11"/>
            <color rgb="FF000000"/>
            <rFont val="Calibri"/>
            <family val="0"/>
          </rPr>
          <t>MO = 86,6/PTO
MATERIAIS = 5,58/PTO
 -Hygor Alves Meireles</t>
        </r>
      </text>
    </comment>
    <comment ref="C40" authorId="0">
      <text>
        <r>
          <rPr>
            <sz val="11"/>
            <color rgb="FF000000"/>
            <rFont val="Calibri"/>
            <family val="0"/>
          </rPr>
          <t>MATERIAL = 71,35 (BASE EM 16037000001 - PINI)
MO = 28,54 (BASE EM 73953/4 - SINAPI)
 -Hygor Alves Meireles</t>
        </r>
      </text>
    </comment>
    <comment ref="C41" authorId="0">
      <text>
        <r>
          <rPr>
            <sz val="11"/>
            <color rgb="FF000000"/>
            <rFont val="Calibri"/>
            <family val="0"/>
          </rPr>
          <t>MATERIAL = 30/PTO (BASE EM PREÇO NA INTERNET ACRESCIDO DE 15%)
MO = 13,22/PTO (BASE NO ITEM 91993 - SINAPI)
 -Hygor Alves Meireles</t>
        </r>
      </text>
    </comment>
  </commentList>
</comments>
</file>

<file path=xl/sharedStrings.xml><?xml version="1.0" encoding="utf-8"?>
<sst xmlns="http://schemas.openxmlformats.org/spreadsheetml/2006/main" count="355" uniqueCount="181">
  <si>
    <t>GERÊNCIA DE IMÓVEIS – GIMO/GT</t>
  </si>
  <si>
    <t>REFORMA DA INSPETORIA REGIONAL DE PALMARES</t>
  </si>
  <si>
    <t>DATA BASE: JULHO/2019</t>
  </si>
  <si>
    <t>BDI: 32,08%</t>
  </si>
  <si>
    <t>BDI: 28,02%</t>
  </si>
  <si>
    <t>ITEM</t>
  </si>
  <si>
    <t>REFERÊNCIA</t>
  </si>
  <si>
    <t>DESCRIÇÃO</t>
  </si>
  <si>
    <t>UN</t>
  </si>
  <si>
    <t>QUANT.</t>
  </si>
  <si>
    <t>UNITÁRIO</t>
  </si>
  <si>
    <t>PARCIAL</t>
  </si>
  <si>
    <t>TOTAL</t>
  </si>
  <si>
    <t>ADMINISTRAÇÃO DA OBRA</t>
  </si>
  <si>
    <t>1.1</t>
  </si>
  <si>
    <t>1.0</t>
  </si>
  <si>
    <t>COMPOSIÇÃO</t>
  </si>
  <si>
    <t>Engenheiro</t>
  </si>
  <si>
    <t>mês</t>
  </si>
  <si>
    <t>1.2</t>
  </si>
  <si>
    <t>Mestre/Encarregado</t>
  </si>
  <si>
    <t>%</t>
  </si>
  <si>
    <t>1.3</t>
  </si>
  <si>
    <t>Ferramentas/equipamentos (aluguel)</t>
  </si>
  <si>
    <t>SERVIÇOS PRELIMINARES/DEMOLIÇÕES</t>
  </si>
  <si>
    <t>2.1</t>
  </si>
  <si>
    <t>Remoção de bacia sanitária com cx acoplada ou mictório</t>
  </si>
  <si>
    <t>unid</t>
  </si>
  <si>
    <t>2.0</t>
  </si>
  <si>
    <t>2.2</t>
  </si>
  <si>
    <t>Demolição de piso em cerâmica/porcelanato</t>
  </si>
  <si>
    <r>
      <t>m</t>
    </r>
    <r>
      <rPr>
        <vertAlign val="superscript"/>
        <sz val="10"/>
        <color indexed="8"/>
        <rFont val="Arial"/>
        <family val="0"/>
      </rPr>
      <t>2</t>
    </r>
  </si>
  <si>
    <t>97663 - SINAPI</t>
  </si>
  <si>
    <t>2.3</t>
  </si>
  <si>
    <t>Demolição de alvenaria de 1/2 vez, inclusive remoção</t>
  </si>
  <si>
    <t>97633 - SINAPI</t>
  </si>
  <si>
    <t>2.4</t>
  </si>
  <si>
    <r>
      <t>m</t>
    </r>
    <r>
      <rPr>
        <vertAlign val="superscript"/>
        <sz val="10"/>
        <color indexed="8"/>
        <rFont val="Arial"/>
        <family val="0"/>
      </rPr>
      <t>2</t>
    </r>
  </si>
  <si>
    <t>Demolição de contrapiso, inclusive remoção de tubulação existente de esgoto</t>
  </si>
  <si>
    <t>97622 -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</si>
  <si>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</si>
  <si>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2.5</t>
  </si>
  <si>
    <t>88309 - SINAPI</t>
  </si>
  <si>
    <t>Demolição de forro de gesso existente.</t>
  </si>
  <si>
    <r>
      <t>m</t>
    </r>
    <r>
      <rPr>
        <vertAlign val="superscript"/>
        <sz val="10"/>
        <color indexed="8"/>
        <rFont val="Arial"/>
        <family val="0"/>
      </rPr>
      <t>2</t>
    </r>
  </si>
  <si>
    <t>97641 -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</si>
  <si>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</si>
  <si>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2.6</t>
  </si>
  <si>
    <t>Remoção de luminárias com lâmpadas fluorescentes</t>
  </si>
  <si>
    <t>97665 - SINAPI</t>
  </si>
  <si>
    <t>2.7</t>
  </si>
  <si>
    <t>88309/88316 - SINAPI</t>
  </si>
  <si>
    <t>Retirada de manta de impermeabilização existente</t>
  </si>
  <si>
    <r>
      <t>m</t>
    </r>
    <r>
      <rPr>
        <vertAlign val="superscript"/>
        <sz val="10"/>
        <color indexed="8"/>
        <rFont val="Arial"/>
        <family val="0"/>
      </rPr>
      <t>2</t>
    </r>
  </si>
  <si>
    <t>2.8</t>
  </si>
  <si>
    <t>97660 - SINAPI</t>
  </si>
  <si>
    <t>Retirada de ponto de força, tipo Arstop existente</t>
  </si>
  <si>
    <t>2.9</t>
  </si>
  <si>
    <t xml:space="preserve"> 97647 - SINAPI</t>
  </si>
  <si>
    <t>Retirada de telha de fibrocimento existente</t>
  </si>
  <si>
    <r>
      <t>m</t>
    </r>
    <r>
      <rPr>
        <vertAlign val="superscript"/>
        <sz val="10"/>
        <color indexed="8"/>
        <rFont val="Arial"/>
        <family val="0"/>
      </rPr>
      <t>2</t>
    </r>
  </si>
  <si>
    <t>2.10</t>
  </si>
  <si>
    <t>97650 - SINAPI</t>
  </si>
  <si>
    <t>Retirada de estrutura de madeira para cobertura em telha de fibrocimento</t>
  </si>
  <si>
    <r>
      <t>m</t>
    </r>
    <r>
      <rPr>
        <vertAlign val="superscript"/>
        <sz val="10"/>
        <color indexed="8"/>
        <rFont val="Arial"/>
        <family val="0"/>
      </rPr>
      <t>2</t>
    </r>
  </si>
  <si>
    <t>3.0</t>
  </si>
  <si>
    <t>ALVENARIAS/VEDAÇÕES</t>
  </si>
  <si>
    <t>3.1</t>
  </si>
  <si>
    <t>87484 - SINAPI</t>
  </si>
  <si>
    <t>Alvenaria de 1/2 vez em tijiolos cerâmicos furados, assentados com argamassa de cimento e areia no traço 1:6.</t>
  </si>
  <si>
    <r>
      <t>m</t>
    </r>
    <r>
      <rPr>
        <vertAlign val="superscript"/>
        <sz val="10"/>
        <color indexed="8"/>
        <rFont val="Arial"/>
        <family val="0"/>
      </rPr>
      <t>2</t>
    </r>
  </si>
  <si>
    <t>COBERTA/IMPERMEABILIZAÇÃO</t>
  </si>
  <si>
    <t>4.1</t>
  </si>
  <si>
    <t>4.0</t>
  </si>
  <si>
    <t>Estrutura de maderia pontaletada para coberta, com madeira de lei para telha de fibrocimento de 6mm, com espaçamento, apoios e linhas de acordo com os manuais de instalação do fabricante das telhas. Medido na projeção horizontal</t>
  </si>
  <si>
    <t>4.2</t>
  </si>
  <si>
    <t>92543 - SINAPI</t>
  </si>
  <si>
    <t>Cobertura em telha de fibrocimento, espessura de 6mm, com comprimento de telha de 2,13 a 2,44m, conforme catalogo do fabricante. Medida na projeção horizontal</t>
  </si>
  <si>
    <r>
      <t>m</t>
    </r>
    <r>
      <rPr>
        <vertAlign val="superscript"/>
        <sz val="10"/>
        <color indexed="8"/>
        <rFont val="Arial"/>
        <family val="0"/>
      </rPr>
      <t>2</t>
    </r>
  </si>
  <si>
    <t>4.3</t>
  </si>
  <si>
    <t>94218 -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</si>
  <si>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</si>
  <si>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Impermeabilização a base de mantas asfálticas, continuas de elastômeros sintéticos, calandrados e prévulcanizados, aplicados sobre berço amortecedor, para calha com manta aluminizada de recobrimento</t>
  </si>
  <si>
    <t>98546 -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</si>
  <si>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</si>
  <si>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4.4</t>
  </si>
  <si>
    <t>98563 - SINAPI</t>
  </si>
  <si>
    <t>Recomposição de rufo em concreto com argamassa de cimento e areia no traço 1:3</t>
  </si>
  <si>
    <r>
      <t>m</t>
    </r>
    <r>
      <rPr>
        <vertAlign val="superscript"/>
        <sz val="10"/>
        <color indexed="8"/>
        <rFont val="Arial"/>
        <family val="0"/>
      </rPr>
      <t>2</t>
    </r>
  </si>
  <si>
    <t>5.0</t>
  </si>
  <si>
    <t>REVESTIMENTO PISO/PAREDE</t>
  </si>
  <si>
    <t>Chapisco com argamassa de cimento e areia no traço 1:3</t>
  </si>
  <si>
    <t>Revestimento do tipo massa única, com espessura de 2cm, com cimento e areia no traço 1:6</t>
  </si>
  <si>
    <t>87878 -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</si>
  <si>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</si>
  <si>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Contrapiso com argamassa de cimento e areia no traço 1:4</t>
  </si>
  <si>
    <t>87366 -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</si>
  <si>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</si>
  <si>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87622 -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</si>
  <si>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</si>
  <si>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87248 - SINAPI</t>
  </si>
  <si>
    <t>INSTALAÇÕES HIDRAULICAS/ELÉTRICAS</t>
  </si>
  <si>
    <r>
      <t>m</t>
    </r>
    <r>
      <rPr>
        <vertAlign val="superscript"/>
        <sz val="10"/>
        <color indexed="8"/>
        <rFont val="Arial"/>
        <family val="0"/>
      </rPr>
      <t>2</t>
    </r>
  </si>
  <si>
    <t>6.1</t>
  </si>
  <si>
    <t>Ponto de esgoto para Bacia Sanitária ou mictório, inclusive tubos e conecções de esgoto primário até a caixa coletora</t>
  </si>
  <si>
    <t>pto</t>
  </si>
  <si>
    <t>6.0</t>
  </si>
  <si>
    <t>6.2</t>
  </si>
  <si>
    <t>90694 - SINAPI</t>
  </si>
  <si>
    <t>Assentamento de bacia sanitária ou mictório, inclusive anel de vedação, com aproveitamento de bacia existente</t>
  </si>
  <si>
    <t>6.3</t>
  </si>
  <si>
    <t>Ponto de esgoto de lavatório, inclusive conecções, tubulação até o esgoto primário, rasgos e fechamento em alvenaria</t>
  </si>
  <si>
    <t>89957 - SINAPI</t>
  </si>
  <si>
    <t>6.4</t>
  </si>
  <si>
    <t>Assentamento de lavatório, inclusive ferragens sanitárias existentes com reaproveitamento.</t>
  </si>
  <si>
    <t>6.5</t>
  </si>
  <si>
    <t>Ponto de ralo sinfonado de 100mm, inclusive conecções e tubulação até a caixa sinfonada</t>
  </si>
  <si>
    <t>89709 - SINAPI</t>
  </si>
  <si>
    <t>6.6</t>
  </si>
  <si>
    <t>89707 - SINAPI</t>
  </si>
  <si>
    <t>Fornecimento e assentamento de caixa sinfonada sextavada de 100mm, inclusive tubulação até o coletor principal</t>
  </si>
  <si>
    <t>6.7</t>
  </si>
  <si>
    <t>Fornecimento e assentamento de luminária de sobrepor em forro de gesso conforme padrão existente no TCE</t>
  </si>
  <si>
    <t>6.8</t>
  </si>
  <si>
    <t>Fornecimento e assentamento de tomada com conjunto ARSTOP de embutir para carga de 2000 W</t>
  </si>
  <si>
    <t>7.0</t>
  </si>
  <si>
    <t>PINTURA/FORRO</t>
  </si>
  <si>
    <t>7.1</t>
  </si>
  <si>
    <t>Fornecimento e assentamento de forro de gesso sob laje</t>
  </si>
  <si>
    <t>96113 -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</si>
  <si>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</si>
  <si>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7.2</t>
  </si>
  <si>
    <t>88490 - SINAPI</t>
  </si>
  <si>
    <t>Pintura de forro de gesso em tinta PVA Latex, duas demãos.</t>
  </si>
  <si>
    <r>
      <t>m</t>
    </r>
    <r>
      <rPr>
        <vertAlign val="superscript"/>
        <sz val="10"/>
        <color indexed="8"/>
        <rFont val="Arial"/>
        <family val="0"/>
      </rPr>
      <t>2</t>
    </r>
  </si>
  <si>
    <t>7.3</t>
  </si>
  <si>
    <t>88487 - SINAPI</t>
  </si>
  <si>
    <r>
      <t>m</t>
    </r>
    <r>
      <rPr>
        <vertAlign val="superscript"/>
        <sz val="10"/>
        <color indexed="8"/>
        <rFont val="Arial"/>
        <family val="0"/>
      </rPr>
      <t>2</t>
    </r>
  </si>
  <si>
    <t>VALOR TOTAL</t>
  </si>
  <si>
    <t>OBRA: REFORMA DAS INSTALAÇÕES ELÉTRICAS DO RESTAURANTE DO TCE</t>
  </si>
  <si>
    <t>CRONOGRAMA FÍSICO FINANCEIRO</t>
  </si>
  <si>
    <t>VALOR</t>
  </si>
  <si>
    <t>30 DIAS</t>
  </si>
  <si>
    <t>60 DIAS</t>
  </si>
  <si>
    <t>R$</t>
  </si>
  <si>
    <t>TOTAL DO ORÇAMENTO COM BDI 28,02%</t>
  </si>
  <si>
    <t>ACUMULADO</t>
  </si>
  <si>
    <t>COMPONENTES DO BDI</t>
  </si>
  <si>
    <t>PERCENTUAL</t>
  </si>
  <si>
    <t>DESPESAS INDIRETAS</t>
  </si>
  <si>
    <t>A</t>
  </si>
  <si>
    <t>DESPESAS FINANCEIRAS</t>
  </si>
  <si>
    <t>B</t>
  </si>
  <si>
    <t>ADMINISTRAÇÃO CENTRAL</t>
  </si>
  <si>
    <t>C</t>
  </si>
  <si>
    <t>CONTIGÊNCIAS, SEGUROS, GARANTIAS E RISCO</t>
  </si>
  <si>
    <t>D</t>
  </si>
  <si>
    <t>DESPESAS TRIBUTÁRIAS</t>
  </si>
  <si>
    <t>D1</t>
  </si>
  <si>
    <t>PIS E CONFINS</t>
  </si>
  <si>
    <t>D2</t>
  </si>
  <si>
    <t>ISS</t>
  </si>
  <si>
    <t>D3</t>
  </si>
  <si>
    <t>PARCELA SOBRE FATURAMENTO (DESONERAÇÃO)</t>
  </si>
  <si>
    <t>BENEFÍCIO</t>
  </si>
  <si>
    <t>E</t>
  </si>
  <si>
    <t>BENEFÍCIO DO CONSTRUTOR</t>
  </si>
  <si>
    <t>TAXA TOTAL DE BDI ADOTADA</t>
  </si>
  <si>
    <t>CÁLCULOS INTERMEDIÁRIOS</t>
  </si>
  <si>
    <t>1 + A</t>
  </si>
  <si>
    <t>1 + B</t>
  </si>
  <si>
    <t>1 + C</t>
  </si>
  <si>
    <t>1 + E</t>
  </si>
  <si>
    <t>1 - D</t>
  </si>
  <si>
    <t>(1 + A) X (1 + B) X (1 + C) X (1 +EC)</t>
  </si>
  <si>
    <t>[(1 + A) X (1 + B) X (1 + C) X (1 +EC)]/(1 - D)</t>
  </si>
  <si>
    <t>{[(1 + A) X (1 + B) X (1 + C) X (1 +EC)]/(1 - D)}- 1</t>
  </si>
  <si>
    <t>COMPOSIÇÃO DE BDI</t>
  </si>
  <si>
    <t>OBRA  REFORMA NA INSPETORIA REGIONAL DE PALMARES</t>
  </si>
  <si>
    <t>Fornecimento e assentamento de cerâmica de piso de acordo com cerâmica eixstente, inclusive rejunte impermeabilizado</t>
  </si>
  <si>
    <t>Pintura em paredes com tinta PVA Latex, duas demãos interne/externa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</si>
</sst>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.00_-;\-* #,##0.00_-;_-* \-??_-;_-@"/>
    <numFmt numFmtId="165" formatCode="[$R$]\ #,##0.00"/>
    <numFmt numFmtId="166" formatCode="_-* #,##0.00_-;\-* #,##0.00_-;_-* \-??.0_-;_-@"/>
    <numFmt numFmtId="167" formatCode="d\.m"/>
    <numFmt numFmtId="168" formatCode="_-* #,##0.00_-;\-* #,##0.00_-;_-* &quot;-&quot;??_-;_-@"/>
    <numFmt numFmtId="169" formatCode="_(* #,##0.00_);_(* \(#,##0.00\);_(* &quot;-&quot;??_);_(@_)"/>
    <numFmt numFmtId="170" formatCode="#,##0.000"/>
    <numFmt numFmtId="171" formatCode="#,##0.0000"/>
    <numFmt numFmtId="172" formatCode="_(&quot;R$ &quot;* #,##0.00_);_(&quot;R$ &quot;* \(#,##0.00\);_(&quot;R$ &quot;* \-??_);_(@_)"/>
    <numFmt numFmtId="173" formatCode="_(* #,##0.00_);_(* \(#,##0.00\);_(* \-??_);_(@_)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b/>
      <i/>
      <u val="single"/>
      <sz val="10"/>
      <color indexed="8"/>
      <name val="Arial"/>
      <family val="0"/>
    </font>
    <font>
      <b/>
      <sz val="11"/>
      <color indexed="8"/>
      <name val="Calibri"/>
      <family val="0"/>
    </font>
    <font>
      <vertAlign val="superscript"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0"/>
    </font>
    <font>
      <b/>
      <i/>
      <u val="single"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u val="single"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b/>
      <sz val="10"/>
      <color rgb="FF000000"/>
      <name val="Arial"/>
      <family val="0"/>
    </font>
    <font>
      <b/>
      <i/>
      <u val="single"/>
      <sz val="10"/>
      <color theme="1"/>
      <name val="Arial"/>
      <family val="0"/>
    </font>
    <font>
      <b/>
      <sz val="11"/>
      <color rgb="FF000000"/>
      <name val="Calibri"/>
      <family val="0"/>
    </font>
    <font>
      <b/>
      <i/>
      <u val="single"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8" fillId="0" borderId="0" applyFill="0" applyBorder="0" applyProtection="0">
      <alignment/>
    </xf>
    <xf numFmtId="0" fontId="39" fillId="31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8" fillId="0" borderId="0" applyFill="0" applyBorder="0" applyProtection="0">
      <alignment/>
    </xf>
    <xf numFmtId="173" fontId="8" fillId="0" borderId="0" applyFill="0" applyBorder="0" applyProtection="0">
      <alignment/>
    </xf>
    <xf numFmtId="173" fontId="8" fillId="0" borderId="0" applyFill="0" applyBorder="0" applyProtection="0">
      <alignment/>
    </xf>
    <xf numFmtId="173" fontId="8" fillId="0" borderId="0" applyFill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wrapText="1"/>
    </xf>
    <xf numFmtId="0" fontId="50" fillId="34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wrapText="1"/>
    </xf>
    <xf numFmtId="165" fontId="50" fillId="34" borderId="12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166" fontId="40" fillId="33" borderId="11" xfId="0" applyNumberFormat="1" applyFont="1" applyFill="1" applyBorder="1" applyAlignment="1">
      <alignment horizontal="center" wrapText="1"/>
    </xf>
    <xf numFmtId="164" fontId="40" fillId="0" borderId="11" xfId="0" applyNumberFormat="1" applyFont="1" applyBorder="1" applyAlignment="1">
      <alignment horizontal="center" wrapText="1"/>
    </xf>
    <xf numFmtId="164" fontId="40" fillId="0" borderId="12" xfId="0" applyNumberFormat="1" applyFont="1" applyBorder="1" applyAlignment="1">
      <alignment horizontal="center" wrapText="1"/>
    </xf>
    <xf numFmtId="164" fontId="4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40" fillId="34" borderId="11" xfId="0" applyNumberFormat="1" applyFont="1" applyFill="1" applyBorder="1" applyAlignment="1">
      <alignment vertical="center" wrapText="1"/>
    </xf>
    <xf numFmtId="166" fontId="40" fillId="34" borderId="11" xfId="0" applyNumberFormat="1" applyFont="1" applyFill="1" applyBorder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164" fontId="40" fillId="0" borderId="12" xfId="0" applyNumberFormat="1" applyFont="1" applyBorder="1" applyAlignment="1">
      <alignment wrapText="1"/>
    </xf>
    <xf numFmtId="164" fontId="40" fillId="0" borderId="0" xfId="0" applyNumberFormat="1" applyFont="1" applyAlignment="1">
      <alignment horizontal="center" wrapText="1"/>
    </xf>
    <xf numFmtId="166" fontId="40" fillId="0" borderId="11" xfId="0" applyNumberFormat="1" applyFont="1" applyBorder="1" applyAlignment="1">
      <alignment horizontal="center" wrapText="1"/>
    </xf>
    <xf numFmtId="167" fontId="50" fillId="0" borderId="10" xfId="0" applyNumberFormat="1" applyFont="1" applyBorder="1" applyAlignment="1">
      <alignment horizontal="center" wrapText="1"/>
    </xf>
    <xf numFmtId="3" fontId="40" fillId="0" borderId="11" xfId="0" applyNumberFormat="1" applyFont="1" applyBorder="1" applyAlignment="1">
      <alignment horizontal="center" vertical="center" wrapText="1"/>
    </xf>
    <xf numFmtId="165" fontId="50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center"/>
    </xf>
    <xf numFmtId="168" fontId="49" fillId="0" borderId="0" xfId="0" applyNumberFormat="1" applyFont="1" applyAlignment="1">
      <alignment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40" fillId="0" borderId="0" xfId="53" applyFont="1" applyAlignment="1">
      <alignment/>
      <protection/>
    </xf>
    <xf numFmtId="0" fontId="10" fillId="0" borderId="0" xfId="53" applyFont="1" applyAlignment="1">
      <alignment vertical="center" wrapText="1"/>
      <protection/>
    </xf>
    <xf numFmtId="0" fontId="52" fillId="0" borderId="0" xfId="53" applyFont="1">
      <alignment/>
      <protection/>
    </xf>
    <xf numFmtId="16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4" fontId="48" fillId="0" borderId="14" xfId="0" applyNumberFormat="1" applyFont="1" applyBorder="1" applyAlignment="1">
      <alignment/>
    </xf>
    <xf numFmtId="10" fontId="48" fillId="0" borderId="14" xfId="0" applyNumberFormat="1" applyFont="1" applyBorder="1" applyAlignment="1">
      <alignment/>
    </xf>
    <xf numFmtId="9" fontId="48" fillId="0" borderId="14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54" fillId="0" borderId="0" xfId="53" applyFont="1" applyAlignment="1">
      <alignment/>
      <protection/>
    </xf>
    <xf numFmtId="0" fontId="15" fillId="0" borderId="0" xfId="53" applyFont="1" applyAlignment="1">
      <alignment vertical="center" wrapText="1"/>
      <protection/>
    </xf>
    <xf numFmtId="0" fontId="12" fillId="0" borderId="0" xfId="53" applyFont="1" applyAlignment="1">
      <alignment horizontal="center"/>
      <protection/>
    </xf>
    <xf numFmtId="0" fontId="55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5" fillId="0" borderId="14" xfId="53" applyFont="1" applyBorder="1" applyAlignment="1">
      <alignment horizontal="center"/>
      <protection/>
    </xf>
    <xf numFmtId="0" fontId="55" fillId="0" borderId="14" xfId="53" applyFont="1" applyBorder="1">
      <alignment/>
      <protection/>
    </xf>
    <xf numFmtId="0" fontId="12" fillId="0" borderId="14" xfId="53" applyFont="1" applyBorder="1" applyAlignment="1">
      <alignment horizontal="center"/>
      <protection/>
    </xf>
    <xf numFmtId="0" fontId="12" fillId="0" borderId="14" xfId="53" applyFont="1" applyBorder="1">
      <alignment/>
      <protection/>
    </xf>
    <xf numFmtId="10" fontId="54" fillId="0" borderId="14" xfId="53" applyNumberFormat="1" applyFont="1" applyBorder="1">
      <alignment/>
      <protection/>
    </xf>
    <xf numFmtId="0" fontId="12" fillId="0" borderId="14" xfId="53" applyFont="1" applyBorder="1" applyAlignment="1">
      <alignment horizontal="left"/>
      <protection/>
    </xf>
    <xf numFmtId="10" fontId="54" fillId="0" borderId="0" xfId="53" applyNumberFormat="1" applyFont="1">
      <alignment/>
      <protection/>
    </xf>
    <xf numFmtId="170" fontId="54" fillId="0" borderId="14" xfId="53" applyNumberFormat="1" applyFont="1" applyBorder="1">
      <alignment/>
      <protection/>
    </xf>
    <xf numFmtId="171" fontId="54" fillId="0" borderId="14" xfId="53" applyNumberFormat="1" applyFont="1" applyBorder="1">
      <alignment/>
      <protection/>
    </xf>
    <xf numFmtId="171" fontId="54" fillId="0" borderId="0" xfId="53" applyNumberFormat="1" applyFont="1">
      <alignment/>
      <protection/>
    </xf>
    <xf numFmtId="4" fontId="13" fillId="0" borderId="0" xfId="53" applyNumberFormat="1" applyFont="1">
      <alignment/>
      <protection/>
    </xf>
    <xf numFmtId="168" fontId="13" fillId="0" borderId="0" xfId="53" applyNumberFormat="1" applyFont="1">
      <alignment/>
      <protection/>
    </xf>
    <xf numFmtId="4" fontId="54" fillId="0" borderId="0" xfId="53" applyNumberFormat="1" applyFont="1">
      <alignment/>
      <protection/>
    </xf>
    <xf numFmtId="0" fontId="5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0" fillId="0" borderId="21" xfId="0" applyFont="1" applyBorder="1" applyAlignment="1">
      <alignment horizontal="right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0" fillId="0" borderId="18" xfId="0" applyFont="1" applyBorder="1" applyAlignment="1">
      <alignment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0" xfId="53" applyFont="1" applyAlignment="1">
      <alignment horizontal="center"/>
      <protection/>
    </xf>
    <xf numFmtId="0" fontId="15" fillId="0" borderId="0" xfId="53" applyFont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Moeda 6" xfId="48"/>
    <cellStyle name="Neutra" xfId="49"/>
    <cellStyle name="Normal 12" xfId="50"/>
    <cellStyle name="Normal 2" xfId="51"/>
    <cellStyle name="Normal 3" xfId="52"/>
    <cellStyle name="Normal 4" xfId="53"/>
    <cellStyle name="Nota" xfId="54"/>
    <cellStyle name="Percent" xfId="55"/>
    <cellStyle name="Saída" xfId="56"/>
    <cellStyle name="Comma" xfId="57"/>
    <cellStyle name="Comma [0]" xfId="58"/>
    <cellStyle name="Separador de milhares 2 2" xfId="59"/>
    <cellStyle name="Separador de milhares 3" xfId="60"/>
    <cellStyle name="Separador de milhares 3 5" xfId="61"/>
    <cellStyle name="Separador de milhares 4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6"/>
  <sheetViews>
    <sheetView zoomScalePageLayoutView="0" workbookViewId="0" topLeftCell="A1">
      <selection activeCell="A1" sqref="A1:H1"/>
    </sheetView>
  </sheetViews>
  <sheetFormatPr defaultColWidth="14.421875" defaultRowHeight="15" customHeight="1"/>
  <cols>
    <col min="1" max="1" width="6.28125" style="0" customWidth="1"/>
    <col min="2" max="2" width="17.140625" style="0" customWidth="1"/>
    <col min="3" max="3" width="40.140625" style="0" customWidth="1"/>
    <col min="4" max="4" width="5.7109375" style="0" customWidth="1"/>
    <col min="5" max="5" width="9.28125" style="0" customWidth="1"/>
    <col min="6" max="6" width="12.57421875" style="0" customWidth="1"/>
    <col min="7" max="7" width="10.57421875" style="0" customWidth="1"/>
    <col min="8" max="8" width="12.421875" style="0" customWidth="1"/>
    <col min="9" max="9" width="8.7109375" style="0" customWidth="1"/>
    <col min="10" max="10" width="15.7109375" style="0" customWidth="1"/>
    <col min="11" max="25" width="8.7109375" style="0" customWidth="1"/>
  </cols>
  <sheetData>
    <row r="1" spans="1:25" ht="15">
      <c r="A1" s="77"/>
      <c r="B1" s="78"/>
      <c r="C1" s="78"/>
      <c r="D1" s="78"/>
      <c r="E1" s="78"/>
      <c r="F1" s="78"/>
      <c r="G1" s="78"/>
      <c r="H1" s="7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80" t="s">
        <v>0</v>
      </c>
      <c r="B2" s="81"/>
      <c r="C2" s="81"/>
      <c r="D2" s="81"/>
      <c r="E2" s="81"/>
      <c r="F2" s="81"/>
      <c r="G2" s="81"/>
      <c r="H2" s="8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80" t="s">
        <v>1</v>
      </c>
      <c r="B3" s="81"/>
      <c r="C3" s="81"/>
      <c r="D3" s="81"/>
      <c r="E3" s="81"/>
      <c r="F3" s="81"/>
      <c r="G3" s="81"/>
      <c r="H3" s="8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86" t="s">
        <v>2</v>
      </c>
      <c r="B4" s="81"/>
      <c r="C4" s="81"/>
      <c r="D4" s="87" t="s">
        <v>4</v>
      </c>
      <c r="E4" s="81"/>
      <c r="F4" s="81"/>
      <c r="G4" s="81"/>
      <c r="H4" s="8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3" t="s">
        <v>5</v>
      </c>
      <c r="B5" s="4" t="s">
        <v>6</v>
      </c>
      <c r="C5" s="5" t="s">
        <v>7</v>
      </c>
      <c r="D5" s="4" t="s">
        <v>8</v>
      </c>
      <c r="E5" s="4" t="s">
        <v>9</v>
      </c>
      <c r="F5" s="6" t="s">
        <v>10</v>
      </c>
      <c r="G5" s="6" t="s">
        <v>11</v>
      </c>
      <c r="H5" s="7" t="s">
        <v>12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8" t="s">
        <v>15</v>
      </c>
      <c r="B6" s="9"/>
      <c r="C6" s="11" t="s">
        <v>13</v>
      </c>
      <c r="D6" s="13"/>
      <c r="E6" s="13"/>
      <c r="F6" s="13"/>
      <c r="G6" s="14"/>
      <c r="H6" s="15">
        <f>SUM(G7:G9)</f>
        <v>13058.04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6" t="s">
        <v>14</v>
      </c>
      <c r="B7" s="12" t="s">
        <v>16</v>
      </c>
      <c r="C7" s="10" t="s">
        <v>17</v>
      </c>
      <c r="D7" s="17" t="s">
        <v>18</v>
      </c>
      <c r="E7" s="19">
        <v>2</v>
      </c>
      <c r="F7" s="19">
        <v>3200.5</v>
      </c>
      <c r="G7" s="19">
        <f>ROUND(E7*F7,2)</f>
        <v>6401</v>
      </c>
      <c r="H7" s="20"/>
      <c r="I7" s="2"/>
      <c r="J7" s="21"/>
      <c r="K7" s="22"/>
      <c r="L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6" t="s">
        <v>19</v>
      </c>
      <c r="B8" s="12" t="s">
        <v>16</v>
      </c>
      <c r="C8" s="10" t="s">
        <v>20</v>
      </c>
      <c r="D8" s="17" t="s">
        <v>18</v>
      </c>
      <c r="E8" s="19">
        <v>2</v>
      </c>
      <c r="F8" s="19">
        <v>2304.36</v>
      </c>
      <c r="G8" s="19">
        <f>ROUND(E8*F8,2)</f>
        <v>4608.72</v>
      </c>
      <c r="H8" s="20"/>
      <c r="I8" s="2"/>
      <c r="J8" s="21"/>
      <c r="K8" s="22"/>
      <c r="L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6" t="s">
        <v>22</v>
      </c>
      <c r="B9" s="12" t="s">
        <v>16</v>
      </c>
      <c r="C9" s="10" t="s">
        <v>23</v>
      </c>
      <c r="D9" s="17" t="s">
        <v>18</v>
      </c>
      <c r="E9" s="19">
        <v>2</v>
      </c>
      <c r="F9" s="19">
        <v>1024.16</v>
      </c>
      <c r="G9" s="19">
        <f>ROUND(E9*F9,2)</f>
        <v>2048.32</v>
      </c>
      <c r="H9" s="20"/>
      <c r="I9" s="2"/>
      <c r="J9" s="21"/>
      <c r="K9" s="22"/>
      <c r="L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>
      <c r="A10" s="8" t="s">
        <v>28</v>
      </c>
      <c r="B10" s="9"/>
      <c r="C10" s="11" t="s">
        <v>24</v>
      </c>
      <c r="D10" s="13"/>
      <c r="E10" s="24"/>
      <c r="F10" s="24"/>
      <c r="G10" s="24"/>
      <c r="H10" s="15">
        <f>SUM(G11:G20)</f>
        <v>3774.6099999999997</v>
      </c>
      <c r="I10" s="2"/>
      <c r="J10" s="26"/>
      <c r="K10" s="22"/>
      <c r="L10" s="2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>
      <c r="A11" s="27" t="s">
        <v>25</v>
      </c>
      <c r="B11" s="12" t="s">
        <v>32</v>
      </c>
      <c r="C11" s="10" t="s">
        <v>26</v>
      </c>
      <c r="D11" s="17" t="s">
        <v>27</v>
      </c>
      <c r="E11" s="19">
        <v>7</v>
      </c>
      <c r="F11" s="19">
        <v>11.61</v>
      </c>
      <c r="G11" s="19">
        <f aca="true" t="shared" si="0" ref="G11:G20">ROUND(E11*F11,2)</f>
        <v>81.27</v>
      </c>
      <c r="H11" s="28"/>
      <c r="I11" s="2"/>
      <c r="J11" s="21"/>
      <c r="K11" s="22"/>
      <c r="L11" s="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>
      <c r="A12" s="27" t="s">
        <v>29</v>
      </c>
      <c r="B12" s="12" t="s">
        <v>35</v>
      </c>
      <c r="C12" s="10" t="s">
        <v>30</v>
      </c>
      <c r="D12" s="17" t="s">
        <v>37</v>
      </c>
      <c r="E12" s="19">
        <v>20</v>
      </c>
      <c r="F12" s="19">
        <v>22.52</v>
      </c>
      <c r="G12" s="19">
        <f t="shared" si="0"/>
        <v>450.4</v>
      </c>
      <c r="H12" s="28"/>
      <c r="I12" s="2"/>
      <c r="J12" s="21"/>
      <c r="K12" s="22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5.5">
      <c r="A13" s="27" t="s">
        <v>33</v>
      </c>
      <c r="B13" s="12" t="s">
        <v>39</v>
      </c>
      <c r="C13" s="10" t="s">
        <v>34</v>
      </c>
      <c r="D13" s="17" t="s">
        <v>40</v>
      </c>
      <c r="E13" s="19">
        <v>4</v>
      </c>
      <c r="F13" s="19">
        <v>8.13</v>
      </c>
      <c r="G13" s="19">
        <f t="shared" si="0"/>
        <v>32.52</v>
      </c>
      <c r="H13" s="28"/>
      <c r="I13" s="2"/>
      <c r="J13" s="21"/>
      <c r="K13" s="22"/>
      <c r="L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8.25">
      <c r="A14" s="27" t="s">
        <v>36</v>
      </c>
      <c r="B14" s="12" t="s">
        <v>42</v>
      </c>
      <c r="C14" s="10" t="s">
        <v>38</v>
      </c>
      <c r="D14" s="17" t="s">
        <v>44</v>
      </c>
      <c r="E14" s="19">
        <v>20</v>
      </c>
      <c r="F14" s="19">
        <v>2.36</v>
      </c>
      <c r="G14" s="19">
        <f t="shared" si="0"/>
        <v>47.2</v>
      </c>
      <c r="H14" s="28"/>
      <c r="I14" s="2"/>
      <c r="J14" s="29"/>
      <c r="K14" s="22"/>
      <c r="L14" s="2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27" t="s">
        <v>41</v>
      </c>
      <c r="B15" s="12" t="s">
        <v>45</v>
      </c>
      <c r="C15" s="10" t="s">
        <v>43</v>
      </c>
      <c r="D15" s="17" t="s">
        <v>46</v>
      </c>
      <c r="E15" s="19">
        <v>48</v>
      </c>
      <c r="F15" s="19">
        <v>4.74</v>
      </c>
      <c r="G15" s="19">
        <f t="shared" si="0"/>
        <v>227.52</v>
      </c>
      <c r="H15" s="28"/>
      <c r="I15" s="2"/>
      <c r="J15" s="21"/>
      <c r="K15" s="22"/>
      <c r="L15" s="2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5.5">
      <c r="A16" s="27" t="s">
        <v>47</v>
      </c>
      <c r="B16" s="12" t="s">
        <v>49</v>
      </c>
      <c r="C16" s="10" t="s">
        <v>48</v>
      </c>
      <c r="D16" s="17" t="s">
        <v>27</v>
      </c>
      <c r="E16" s="19">
        <v>8</v>
      </c>
      <c r="F16" s="19">
        <v>1.22</v>
      </c>
      <c r="G16" s="19">
        <f t="shared" si="0"/>
        <v>9.76</v>
      </c>
      <c r="H16" s="28"/>
      <c r="I16" s="2"/>
      <c r="J16" s="21"/>
      <c r="K16" s="22"/>
      <c r="L16" s="2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5.5">
      <c r="A17" s="27" t="s">
        <v>50</v>
      </c>
      <c r="B17" s="12" t="s">
        <v>51</v>
      </c>
      <c r="C17" s="10" t="s">
        <v>52</v>
      </c>
      <c r="D17" s="17" t="s">
        <v>53</v>
      </c>
      <c r="E17" s="19">
        <v>46.2</v>
      </c>
      <c r="F17" s="19">
        <v>46.74</v>
      </c>
      <c r="G17" s="19">
        <f t="shared" si="0"/>
        <v>2159.39</v>
      </c>
      <c r="H17" s="28"/>
      <c r="I17" s="2"/>
      <c r="J17" s="21"/>
      <c r="K17" s="22"/>
      <c r="L17" s="2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5.5">
      <c r="A18" s="27" t="s">
        <v>54</v>
      </c>
      <c r="B18" s="12" t="s">
        <v>55</v>
      </c>
      <c r="C18" s="10" t="s">
        <v>56</v>
      </c>
      <c r="D18" s="17" t="s">
        <v>27</v>
      </c>
      <c r="E18" s="19">
        <v>3</v>
      </c>
      <c r="F18" s="19">
        <v>0.95</v>
      </c>
      <c r="G18" s="19">
        <f t="shared" si="0"/>
        <v>2.85</v>
      </c>
      <c r="H18" s="28"/>
      <c r="I18" s="2"/>
      <c r="J18" s="21"/>
      <c r="K18" s="22"/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5.5">
      <c r="A19" s="27" t="s">
        <v>57</v>
      </c>
      <c r="B19" s="12" t="s">
        <v>58</v>
      </c>
      <c r="C19" s="10" t="s">
        <v>59</v>
      </c>
      <c r="D19" s="17" t="s">
        <v>60</v>
      </c>
      <c r="E19" s="19">
        <v>70</v>
      </c>
      <c r="F19" s="19">
        <v>3.46</v>
      </c>
      <c r="G19" s="19">
        <f t="shared" si="0"/>
        <v>242.2</v>
      </c>
      <c r="H19" s="28"/>
      <c r="I19" s="2"/>
      <c r="J19" s="21"/>
      <c r="K19" s="22"/>
      <c r="L19" s="2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5.5">
      <c r="A20" s="27" t="s">
        <v>61</v>
      </c>
      <c r="B20" s="12" t="s">
        <v>62</v>
      </c>
      <c r="C20" s="10" t="s">
        <v>63</v>
      </c>
      <c r="D20" s="17" t="s">
        <v>64</v>
      </c>
      <c r="E20" s="19">
        <v>70</v>
      </c>
      <c r="F20" s="19">
        <v>7.45</v>
      </c>
      <c r="G20" s="19">
        <f t="shared" si="0"/>
        <v>521.5</v>
      </c>
      <c r="H20" s="28"/>
      <c r="I20" s="2"/>
      <c r="J20" s="21"/>
      <c r="K20" s="22"/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8" t="s">
        <v>65</v>
      </c>
      <c r="B21" s="9"/>
      <c r="C21" s="11" t="s">
        <v>66</v>
      </c>
      <c r="D21" s="13"/>
      <c r="E21" s="24"/>
      <c r="F21" s="24"/>
      <c r="G21" s="24"/>
      <c r="H21" s="15">
        <f>SUM(G22:G22)</f>
        <v>161.37</v>
      </c>
      <c r="I21" s="2"/>
      <c r="J21" s="26"/>
      <c r="K21" s="22"/>
      <c r="L21" s="2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51">
      <c r="A22" s="27" t="s">
        <v>67</v>
      </c>
      <c r="B22" s="12" t="s">
        <v>68</v>
      </c>
      <c r="C22" s="10" t="s">
        <v>69</v>
      </c>
      <c r="D22" s="17" t="s">
        <v>70</v>
      </c>
      <c r="E22" s="19">
        <v>3</v>
      </c>
      <c r="F22" s="19">
        <v>53.79</v>
      </c>
      <c r="G22" s="19">
        <f>ROUND(E22*F22,2)</f>
        <v>161.37</v>
      </c>
      <c r="H22" s="28"/>
      <c r="I22" s="2"/>
      <c r="J22" s="21"/>
      <c r="K22" s="22"/>
      <c r="L22" s="2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8" t="s">
        <v>73</v>
      </c>
      <c r="B23" s="9"/>
      <c r="C23" s="11" t="s">
        <v>71</v>
      </c>
      <c r="D23" s="13"/>
      <c r="E23" s="24"/>
      <c r="F23" s="24"/>
      <c r="G23" s="24"/>
      <c r="H23" s="15">
        <f>SUM(G24:G27)</f>
        <v>18342.96</v>
      </c>
      <c r="I23" s="2"/>
      <c r="J23" s="26"/>
      <c r="K23" s="22"/>
      <c r="L23" s="2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89.25">
      <c r="A24" s="27" t="s">
        <v>72</v>
      </c>
      <c r="B24" s="12" t="s">
        <v>76</v>
      </c>
      <c r="C24" s="10" t="s">
        <v>74</v>
      </c>
      <c r="D24" s="17" t="s">
        <v>78</v>
      </c>
      <c r="E24" s="19">
        <v>82</v>
      </c>
      <c r="F24" s="19">
        <v>16.75</v>
      </c>
      <c r="G24" s="19">
        <f>ROUND(E24*F24,2)</f>
        <v>1373.5</v>
      </c>
      <c r="H24" s="28"/>
      <c r="I24" s="2"/>
      <c r="J24" s="21"/>
      <c r="K24" s="22"/>
      <c r="L24" s="2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51.75">
      <c r="A25" s="27" t="s">
        <v>75</v>
      </c>
      <c r="B25" s="12" t="s">
        <v>80</v>
      </c>
      <c r="C25" s="10" t="s">
        <v>77</v>
      </c>
      <c r="D25" s="17" t="s">
        <v>81</v>
      </c>
      <c r="E25" s="19">
        <v>82</v>
      </c>
      <c r="F25" s="19">
        <v>146.99</v>
      </c>
      <c r="G25" s="19">
        <f>ROUND(E25*F25,2)</f>
        <v>12053.18</v>
      </c>
      <c r="H25" s="28"/>
      <c r="I25" s="2"/>
      <c r="J25" s="21"/>
      <c r="K25" s="22"/>
      <c r="L25" s="2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77.25">
      <c r="A26" s="27" t="s">
        <v>79</v>
      </c>
      <c r="B26" s="12" t="s">
        <v>83</v>
      </c>
      <c r="C26" s="10" t="s">
        <v>82</v>
      </c>
      <c r="D26" s="17" t="s">
        <v>84</v>
      </c>
      <c r="E26" s="19">
        <v>48</v>
      </c>
      <c r="F26" s="19">
        <v>94.79</v>
      </c>
      <c r="G26" s="19">
        <f>ROUND(E26*F26,2)</f>
        <v>4549.92</v>
      </c>
      <c r="H26" s="28"/>
      <c r="I26" s="2"/>
      <c r="J26" s="21"/>
      <c r="K26" s="22"/>
      <c r="L26" s="2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>
      <c r="A27" s="27" t="s">
        <v>85</v>
      </c>
      <c r="B27" s="12" t="s">
        <v>86</v>
      </c>
      <c r="C27" s="10" t="s">
        <v>87</v>
      </c>
      <c r="D27" s="17" t="s">
        <v>88</v>
      </c>
      <c r="E27" s="19">
        <v>12</v>
      </c>
      <c r="F27" s="19">
        <v>30.53</v>
      </c>
      <c r="G27" s="19">
        <f>ROUND(E27*F27,2)</f>
        <v>366.36</v>
      </c>
      <c r="H27" s="28"/>
      <c r="I27" s="2"/>
      <c r="J27" s="21"/>
      <c r="K27" s="22"/>
      <c r="L27" s="2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8" t="s">
        <v>89</v>
      </c>
      <c r="B28" s="9"/>
      <c r="C28" s="11" t="s">
        <v>90</v>
      </c>
      <c r="D28" s="13"/>
      <c r="E28" s="24"/>
      <c r="F28" s="24"/>
      <c r="G28" s="24"/>
      <c r="H28" s="15">
        <f>SUM(G29:G32)</f>
        <v>1669.6</v>
      </c>
      <c r="I28" s="2"/>
      <c r="J28" s="26"/>
      <c r="K28" s="22"/>
      <c r="L28" s="2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>
      <c r="A29" s="31">
        <v>43470</v>
      </c>
      <c r="B29" s="12" t="s">
        <v>93</v>
      </c>
      <c r="C29" s="10" t="s">
        <v>91</v>
      </c>
      <c r="D29" s="17" t="s">
        <v>94</v>
      </c>
      <c r="E29" s="19">
        <v>8</v>
      </c>
      <c r="F29" s="19">
        <v>4.16</v>
      </c>
      <c r="G29" s="19">
        <f>ROUND(E29*F29,2)</f>
        <v>33.28</v>
      </c>
      <c r="H29" s="28"/>
      <c r="I29" s="2"/>
      <c r="J29" s="21"/>
      <c r="K29" s="22"/>
      <c r="L29" s="2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">
      <c r="A30" s="31">
        <v>43501</v>
      </c>
      <c r="B30" s="12" t="s">
        <v>96</v>
      </c>
      <c r="C30" s="10" t="s">
        <v>92</v>
      </c>
      <c r="D30" s="17" t="s">
        <v>97</v>
      </c>
      <c r="E30" s="19">
        <v>8</v>
      </c>
      <c r="F30" s="19">
        <v>10.19</v>
      </c>
      <c r="G30" s="19">
        <f>ROUND(E30*F30,2)</f>
        <v>81.52</v>
      </c>
      <c r="H30" s="28"/>
      <c r="I30" s="2"/>
      <c r="J30" s="21"/>
      <c r="K30" s="22"/>
      <c r="L30" s="2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>
      <c r="A31" s="31">
        <v>43529</v>
      </c>
      <c r="B31" s="12" t="s">
        <v>98</v>
      </c>
      <c r="C31" s="10" t="s">
        <v>95</v>
      </c>
      <c r="D31" s="17" t="s">
        <v>99</v>
      </c>
      <c r="E31" s="19">
        <v>20</v>
      </c>
      <c r="F31" s="19">
        <v>35.63</v>
      </c>
      <c r="G31" s="19">
        <f>ROUND(E31*F31,2)</f>
        <v>712.6</v>
      </c>
      <c r="H31" s="28"/>
      <c r="I31" s="2"/>
      <c r="J31" s="21"/>
      <c r="K31" s="22"/>
      <c r="L31" s="2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">
      <c r="A32" s="31">
        <v>43560</v>
      </c>
      <c r="B32" s="12" t="s">
        <v>100</v>
      </c>
      <c r="C32" s="10" t="s">
        <v>179</v>
      </c>
      <c r="D32" s="17" t="s">
        <v>102</v>
      </c>
      <c r="E32" s="19">
        <v>20</v>
      </c>
      <c r="F32" s="19">
        <v>42.11</v>
      </c>
      <c r="G32" s="19">
        <f>ROUND(E32*F32,2)</f>
        <v>842.2</v>
      </c>
      <c r="H32" s="28"/>
      <c r="I32" s="2"/>
      <c r="J32" s="21"/>
      <c r="K32" s="22"/>
      <c r="L32" s="2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8" t="s">
        <v>106</v>
      </c>
      <c r="B33" s="9"/>
      <c r="C33" s="11" t="s">
        <v>101</v>
      </c>
      <c r="D33" s="13"/>
      <c r="E33" s="24"/>
      <c r="F33" s="24"/>
      <c r="G33" s="24"/>
      <c r="H33" s="15">
        <f>SUM(G34:G41)</f>
        <v>3950.7699999999995</v>
      </c>
      <c r="I33" s="2"/>
      <c r="J33" s="26"/>
      <c r="K33" s="22"/>
      <c r="L33" s="2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">
      <c r="A34" s="27" t="s">
        <v>103</v>
      </c>
      <c r="B34" s="12" t="s">
        <v>108</v>
      </c>
      <c r="C34" s="10" t="s">
        <v>104</v>
      </c>
      <c r="D34" s="17" t="s">
        <v>105</v>
      </c>
      <c r="E34" s="19">
        <v>7</v>
      </c>
      <c r="F34" s="19">
        <v>154.2</v>
      </c>
      <c r="G34" s="19">
        <f aca="true" t="shared" si="1" ref="G34:G41">ROUND(E34*F34,2)</f>
        <v>1079.4</v>
      </c>
      <c r="H34" s="28"/>
      <c r="I34" s="2"/>
      <c r="J34" s="21"/>
      <c r="K34" s="22"/>
      <c r="L34" s="2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">
      <c r="A35" s="16" t="s">
        <v>107</v>
      </c>
      <c r="B35" s="12" t="s">
        <v>16</v>
      </c>
      <c r="C35" s="10" t="s">
        <v>109</v>
      </c>
      <c r="D35" s="17" t="s">
        <v>27</v>
      </c>
      <c r="E35" s="19">
        <v>7</v>
      </c>
      <c r="F35" s="19">
        <v>107.92</v>
      </c>
      <c r="G35" s="19">
        <f t="shared" si="1"/>
        <v>755.44</v>
      </c>
      <c r="H35" s="28"/>
      <c r="I35" s="2"/>
      <c r="J35" s="21"/>
      <c r="K35" s="22"/>
      <c r="L35" s="2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9">
      <c r="A36" s="27" t="s">
        <v>110</v>
      </c>
      <c r="B36" s="12" t="s">
        <v>112</v>
      </c>
      <c r="C36" s="10" t="s">
        <v>111</v>
      </c>
      <c r="D36" s="17" t="s">
        <v>105</v>
      </c>
      <c r="E36" s="19">
        <v>5</v>
      </c>
      <c r="F36" s="19">
        <v>132.18</v>
      </c>
      <c r="G36" s="19">
        <f t="shared" si="1"/>
        <v>660.9</v>
      </c>
      <c r="H36" s="28"/>
      <c r="I36" s="2"/>
      <c r="J36" s="21"/>
      <c r="K36" s="22"/>
      <c r="L36" s="2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>
      <c r="A37" s="16" t="s">
        <v>113</v>
      </c>
      <c r="B37" s="12" t="s">
        <v>16</v>
      </c>
      <c r="C37" s="10" t="s">
        <v>114</v>
      </c>
      <c r="D37" s="17" t="s">
        <v>27</v>
      </c>
      <c r="E37" s="19">
        <v>5</v>
      </c>
      <c r="F37" s="19">
        <v>118.01</v>
      </c>
      <c r="G37" s="19">
        <f t="shared" si="1"/>
        <v>590.05</v>
      </c>
      <c r="H37" s="28"/>
      <c r="I37" s="2"/>
      <c r="J37" s="21"/>
      <c r="K37" s="22"/>
      <c r="L37" s="2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>
      <c r="A38" s="27" t="s">
        <v>115</v>
      </c>
      <c r="B38" s="12" t="s">
        <v>117</v>
      </c>
      <c r="C38" s="10" t="s">
        <v>116</v>
      </c>
      <c r="D38" s="17" t="s">
        <v>105</v>
      </c>
      <c r="E38" s="19">
        <v>4</v>
      </c>
      <c r="F38" s="19">
        <v>75.89</v>
      </c>
      <c r="G38" s="19">
        <f t="shared" si="1"/>
        <v>303.56</v>
      </c>
      <c r="H38" s="28"/>
      <c r="I38" s="2"/>
      <c r="J38" s="21"/>
      <c r="K38" s="22"/>
      <c r="L38" s="2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9">
      <c r="A39" s="16" t="s">
        <v>118</v>
      </c>
      <c r="B39" s="12" t="s">
        <v>119</v>
      </c>
      <c r="C39" s="10" t="s">
        <v>120</v>
      </c>
      <c r="D39" s="17" t="s">
        <v>27</v>
      </c>
      <c r="E39" s="19">
        <v>2</v>
      </c>
      <c r="F39" s="19">
        <v>97.5</v>
      </c>
      <c r="G39" s="19">
        <f t="shared" si="1"/>
        <v>195</v>
      </c>
      <c r="H39" s="28"/>
      <c r="I39" s="2"/>
      <c r="J39" s="21"/>
      <c r="K39" s="22"/>
      <c r="L39" s="2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">
      <c r="A40" s="16" t="s">
        <v>121</v>
      </c>
      <c r="B40" s="32" t="s">
        <v>16</v>
      </c>
      <c r="C40" s="10" t="s">
        <v>122</v>
      </c>
      <c r="D40" s="17" t="s">
        <v>27</v>
      </c>
      <c r="E40" s="19">
        <v>2</v>
      </c>
      <c r="F40" s="19">
        <v>127.88</v>
      </c>
      <c r="G40" s="19">
        <f t="shared" si="1"/>
        <v>255.76</v>
      </c>
      <c r="H40" s="28"/>
      <c r="I40" s="2"/>
      <c r="J40" s="21"/>
      <c r="K40" s="22"/>
      <c r="L40" s="2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9">
      <c r="A41" s="16" t="s">
        <v>123</v>
      </c>
      <c r="B41" s="12" t="s">
        <v>16</v>
      </c>
      <c r="C41" s="10" t="s">
        <v>124</v>
      </c>
      <c r="D41" s="17" t="s">
        <v>27</v>
      </c>
      <c r="E41" s="19">
        <v>2</v>
      </c>
      <c r="F41" s="19">
        <v>55.33</v>
      </c>
      <c r="G41" s="19">
        <f t="shared" si="1"/>
        <v>110.66</v>
      </c>
      <c r="H41" s="28"/>
      <c r="I41" s="2"/>
      <c r="J41" s="21"/>
      <c r="K41" s="22"/>
      <c r="L41" s="2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8" t="s">
        <v>125</v>
      </c>
      <c r="B42" s="9"/>
      <c r="C42" s="11" t="s">
        <v>126</v>
      </c>
      <c r="D42" s="13"/>
      <c r="E42" s="24"/>
      <c r="F42" s="24"/>
      <c r="G42" s="24"/>
      <c r="H42" s="15">
        <f>SUM(G43:G45)</f>
        <v>27238.739999999998</v>
      </c>
      <c r="I42" s="2"/>
      <c r="J42" s="26"/>
      <c r="K42" s="22"/>
      <c r="L42" s="2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>
      <c r="A43" s="27" t="s">
        <v>127</v>
      </c>
      <c r="B43" s="12" t="s">
        <v>129</v>
      </c>
      <c r="C43" s="10" t="s">
        <v>128</v>
      </c>
      <c r="D43" s="17" t="s">
        <v>130</v>
      </c>
      <c r="E43" s="19">
        <v>48</v>
      </c>
      <c r="F43" s="19">
        <v>33.78</v>
      </c>
      <c r="G43" s="19">
        <f>ROUND(E43*F43,2)</f>
        <v>1621.44</v>
      </c>
      <c r="H43" s="28"/>
      <c r="I43" s="2"/>
      <c r="J43" s="29"/>
      <c r="K43" s="22"/>
      <c r="L43" s="2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>
      <c r="A44" s="27" t="s">
        <v>131</v>
      </c>
      <c r="B44" s="12" t="s">
        <v>132</v>
      </c>
      <c r="C44" s="10" t="s">
        <v>133</v>
      </c>
      <c r="D44" s="17" t="s">
        <v>134</v>
      </c>
      <c r="E44" s="19">
        <v>450</v>
      </c>
      <c r="F44" s="19">
        <v>9.27</v>
      </c>
      <c r="G44" s="19">
        <f>ROUND(E44*F44,2)</f>
        <v>4171.5</v>
      </c>
      <c r="H44" s="28"/>
      <c r="I44" s="2"/>
      <c r="J44" s="21"/>
      <c r="K44" s="22"/>
      <c r="L44" s="2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>
      <c r="A45" s="27" t="s">
        <v>135</v>
      </c>
      <c r="B45" s="12" t="s">
        <v>136</v>
      </c>
      <c r="C45" s="10" t="s">
        <v>180</v>
      </c>
      <c r="D45" s="17" t="s">
        <v>137</v>
      </c>
      <c r="E45" s="19">
        <v>1860</v>
      </c>
      <c r="F45" s="19">
        <v>11.53</v>
      </c>
      <c r="G45" s="19">
        <f>ROUND(E45*F45,2)</f>
        <v>21445.8</v>
      </c>
      <c r="H45" s="28"/>
      <c r="I45" s="2"/>
      <c r="J45" s="21"/>
      <c r="K45" s="22"/>
      <c r="L45" s="2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83" t="s">
        <v>138</v>
      </c>
      <c r="B46" s="84"/>
      <c r="C46" s="84"/>
      <c r="D46" s="84"/>
      <c r="E46" s="84"/>
      <c r="F46" s="84"/>
      <c r="G46" s="85"/>
      <c r="H46" s="33">
        <f>SUM(H6:H45)</f>
        <v>68196.09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3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2"/>
      <c r="C48" s="3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2"/>
      <c r="C49" s="3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2"/>
      <c r="C50" s="3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2"/>
      <c r="C51" s="3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"/>
      <c r="B52" s="2"/>
      <c r="C52" s="3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3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3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3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/>
      <c r="B56" s="2"/>
      <c r="C56" s="3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3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3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3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3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3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3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3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3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3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3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3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3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3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3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3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3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3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3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3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3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3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3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3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3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3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3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3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3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3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3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3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3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3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3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3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3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3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3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2"/>
      <c r="B95" s="2"/>
      <c r="C95" s="3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2"/>
      <c r="B96" s="2"/>
      <c r="C96" s="3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2"/>
      <c r="B97" s="2"/>
      <c r="C97" s="3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2"/>
      <c r="B98" s="2"/>
      <c r="C98" s="3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2"/>
      <c r="B99" s="2"/>
      <c r="C99" s="3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3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2"/>
      <c r="C101" s="3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2"/>
      <c r="B102" s="2"/>
      <c r="C102" s="3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2"/>
      <c r="B103" s="2"/>
      <c r="C103" s="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2"/>
      <c r="B104" s="2"/>
      <c r="C104" s="3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2"/>
      <c r="B105" s="2"/>
      <c r="C105" s="3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2"/>
      <c r="B106" s="2"/>
      <c r="C106" s="3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 s="2"/>
      <c r="B107" s="2"/>
      <c r="C107" s="3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 s="2"/>
      <c r="B108" s="2"/>
      <c r="C108" s="3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 s="2"/>
      <c r="B109" s="2"/>
      <c r="C109" s="3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 s="2"/>
      <c r="B110" s="2"/>
      <c r="C110" s="3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 s="2"/>
      <c r="B111" s="2"/>
      <c r="C111" s="3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>
      <c r="A112" s="2"/>
      <c r="B112" s="2"/>
      <c r="C112" s="3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>
      <c r="A113" s="2"/>
      <c r="B113" s="2"/>
      <c r="C113" s="3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 s="2"/>
      <c r="B114" s="2"/>
      <c r="C114" s="3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 s="2"/>
      <c r="B115" s="2"/>
      <c r="C115" s="3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>
      <c r="A116" s="2"/>
      <c r="B116" s="2"/>
      <c r="C116" s="3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 s="2"/>
      <c r="B117" s="2"/>
      <c r="C117" s="3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 s="2"/>
      <c r="B118" s="2"/>
      <c r="C118" s="3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 s="2"/>
      <c r="B119" s="2"/>
      <c r="C119" s="3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 s="2"/>
      <c r="B120" s="2"/>
      <c r="C120" s="3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 s="2"/>
      <c r="B121" s="2"/>
      <c r="C121" s="3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 s="2"/>
      <c r="B122" s="2"/>
      <c r="C122" s="3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>
      <c r="A123" s="2"/>
      <c r="B123" s="2"/>
      <c r="C123" s="3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>
      <c r="A124" s="2"/>
      <c r="B124" s="2"/>
      <c r="C124" s="3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>
      <c r="A125" s="2"/>
      <c r="B125" s="2"/>
      <c r="C125" s="3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 s="2"/>
      <c r="B126" s="2"/>
      <c r="C126" s="3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>
      <c r="A127" s="2"/>
      <c r="B127" s="2"/>
      <c r="C127" s="3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>
      <c r="A128" s="2"/>
      <c r="B128" s="2"/>
      <c r="C128" s="3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 s="2"/>
      <c r="B129" s="2"/>
      <c r="C129" s="3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>
      <c r="A130" s="2"/>
      <c r="B130" s="2"/>
      <c r="C130" s="3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 s="2"/>
      <c r="B131" s="2"/>
      <c r="C131" s="3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2"/>
      <c r="B132" s="2"/>
      <c r="C132" s="3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 s="2"/>
      <c r="B133" s="2"/>
      <c r="C133" s="3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 s="2"/>
      <c r="B134" s="2"/>
      <c r="C134" s="3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>
      <c r="A135" s="2"/>
      <c r="B135" s="2"/>
      <c r="C135" s="3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>
      <c r="A136" s="2"/>
      <c r="B136" s="2"/>
      <c r="C136" s="3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>
      <c r="A137" s="2"/>
      <c r="B137" s="2"/>
      <c r="C137" s="3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 s="2"/>
      <c r="B138" s="2"/>
      <c r="C138" s="3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 s="2"/>
      <c r="B139" s="2"/>
      <c r="C139" s="3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2"/>
      <c r="B140" s="2"/>
      <c r="C140" s="3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2"/>
      <c r="B141" s="2"/>
      <c r="C141" s="3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2"/>
      <c r="B142" s="2"/>
      <c r="C142" s="3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>
      <c r="A143" s="2"/>
      <c r="B143" s="2"/>
      <c r="C143" s="3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>
      <c r="A144" s="2"/>
      <c r="B144" s="2"/>
      <c r="C144" s="3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 s="2"/>
      <c r="B145" s="2"/>
      <c r="C145" s="3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 s="2"/>
      <c r="B146" s="2"/>
      <c r="C146" s="3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>
      <c r="A147" s="2"/>
      <c r="B147" s="2"/>
      <c r="C147" s="3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>
      <c r="A148" s="2"/>
      <c r="B148" s="2"/>
      <c r="C148" s="3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2"/>
      <c r="B149" s="2"/>
      <c r="C149" s="3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 s="2"/>
      <c r="B150" s="2"/>
      <c r="C150" s="3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>
      <c r="A151" s="2"/>
      <c r="B151" s="2"/>
      <c r="C151" s="3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 s="2"/>
      <c r="B152" s="2"/>
      <c r="C152" s="3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 s="2"/>
      <c r="B153" s="2"/>
      <c r="C153" s="3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>
      <c r="A154" s="2"/>
      <c r="B154" s="2"/>
      <c r="C154" s="3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>
      <c r="A155" s="2"/>
      <c r="B155" s="2"/>
      <c r="C155" s="3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>
      <c r="A156" s="2"/>
      <c r="B156" s="2"/>
      <c r="C156" s="3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>
      <c r="A157" s="2"/>
      <c r="B157" s="2"/>
      <c r="C157" s="3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>
      <c r="A158" s="2"/>
      <c r="B158" s="2"/>
      <c r="C158" s="3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>
      <c r="A159" s="2"/>
      <c r="B159" s="2"/>
      <c r="C159" s="3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>
      <c r="A160" s="2"/>
      <c r="B160" s="2"/>
      <c r="C160" s="3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>
      <c r="A161" s="2"/>
      <c r="B161" s="2"/>
      <c r="C161" s="3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>
      <c r="A162" s="2"/>
      <c r="B162" s="2"/>
      <c r="C162" s="3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>
      <c r="A163" s="2"/>
      <c r="B163" s="2"/>
      <c r="C163" s="3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>
      <c r="A164" s="2"/>
      <c r="B164" s="2"/>
      <c r="C164" s="3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>
      <c r="A165" s="2"/>
      <c r="B165" s="2"/>
      <c r="C165" s="3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>
      <c r="A166" s="2"/>
      <c r="B166" s="2"/>
      <c r="C166" s="3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>
      <c r="A167" s="2"/>
      <c r="B167" s="2"/>
      <c r="C167" s="3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>
      <c r="A168" s="2"/>
      <c r="B168" s="2"/>
      <c r="C168" s="3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>
      <c r="A169" s="2"/>
      <c r="B169" s="2"/>
      <c r="C169" s="3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>
      <c r="A170" s="2"/>
      <c r="B170" s="2"/>
      <c r="C170" s="3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>
      <c r="A171" s="2"/>
      <c r="B171" s="2"/>
      <c r="C171" s="3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>
      <c r="A172" s="2"/>
      <c r="B172" s="2"/>
      <c r="C172" s="3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>
      <c r="A173" s="2"/>
      <c r="B173" s="2"/>
      <c r="C173" s="3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>
      <c r="A174" s="2"/>
      <c r="B174" s="2"/>
      <c r="C174" s="3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>
      <c r="A175" s="2"/>
      <c r="B175" s="2"/>
      <c r="C175" s="3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>
      <c r="A176" s="2"/>
      <c r="B176" s="2"/>
      <c r="C176" s="3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>
      <c r="A177" s="2"/>
      <c r="B177" s="2"/>
      <c r="C177" s="3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>
      <c r="A178" s="2"/>
      <c r="B178" s="2"/>
      <c r="C178" s="3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>
      <c r="A179" s="2"/>
      <c r="B179" s="2"/>
      <c r="C179" s="3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>
      <c r="A180" s="2"/>
      <c r="B180" s="2"/>
      <c r="C180" s="3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>
      <c r="A181" s="2"/>
      <c r="B181" s="2"/>
      <c r="C181" s="3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>
      <c r="A182" s="2"/>
      <c r="B182" s="2"/>
      <c r="C182" s="3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>
      <c r="A183" s="2"/>
      <c r="B183" s="2"/>
      <c r="C183" s="3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>
      <c r="A184" s="2"/>
      <c r="B184" s="2"/>
      <c r="C184" s="3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>
      <c r="A185" s="2"/>
      <c r="B185" s="2"/>
      <c r="C185" s="3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>
      <c r="A186" s="2"/>
      <c r="B186" s="2"/>
      <c r="C186" s="3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>
      <c r="A187" s="2"/>
      <c r="B187" s="2"/>
      <c r="C187" s="3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>
      <c r="A188" s="2"/>
      <c r="B188" s="2"/>
      <c r="C188" s="3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>
      <c r="A189" s="2"/>
      <c r="B189" s="2"/>
      <c r="C189" s="3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>
      <c r="A190" s="2"/>
      <c r="B190" s="2"/>
      <c r="C190" s="3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>
      <c r="A191" s="2"/>
      <c r="B191" s="2"/>
      <c r="C191" s="3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>
      <c r="A192" s="2"/>
      <c r="B192" s="2"/>
      <c r="C192" s="3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>
      <c r="A193" s="2"/>
      <c r="B193" s="2"/>
      <c r="C193" s="3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>
      <c r="A194" s="2"/>
      <c r="B194" s="2"/>
      <c r="C194" s="3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>
      <c r="A195" s="2"/>
      <c r="B195" s="2"/>
      <c r="C195" s="3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>
      <c r="A196" s="2"/>
      <c r="B196" s="2"/>
      <c r="C196" s="3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>
      <c r="A197" s="2"/>
      <c r="B197" s="2"/>
      <c r="C197" s="3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>
      <c r="A198" s="2"/>
      <c r="B198" s="2"/>
      <c r="C198" s="3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>
      <c r="A199" s="2"/>
      <c r="B199" s="2"/>
      <c r="C199" s="3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>
      <c r="A200" s="2"/>
      <c r="B200" s="2"/>
      <c r="C200" s="3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>
      <c r="A201" s="2"/>
      <c r="B201" s="2"/>
      <c r="C201" s="3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>
      <c r="A202" s="2"/>
      <c r="B202" s="2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>
      <c r="A203" s="2"/>
      <c r="B203" s="2"/>
      <c r="C203" s="3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>
      <c r="A204" s="2"/>
      <c r="B204" s="2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>
      <c r="A205" s="2"/>
      <c r="B205" s="2"/>
      <c r="C205" s="3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>
      <c r="A206" s="2"/>
      <c r="B206" s="2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>
      <c r="A207" s="2"/>
      <c r="B207" s="2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>
      <c r="A208" s="2"/>
      <c r="B208" s="2"/>
      <c r="C208" s="3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>
      <c r="A209" s="2"/>
      <c r="B209" s="2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>
      <c r="A210" s="2"/>
      <c r="B210" s="2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>
      <c r="A211" s="2"/>
      <c r="B211" s="2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>
      <c r="A212" s="2"/>
      <c r="B212" s="2"/>
      <c r="C212" s="3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>
      <c r="A213" s="2"/>
      <c r="B213" s="2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>
      <c r="A214" s="2"/>
      <c r="B214" s="2"/>
      <c r="C214" s="3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>
      <c r="A215" s="2"/>
      <c r="B215" s="2"/>
      <c r="C215" s="3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>
      <c r="A216" s="2"/>
      <c r="B216" s="2"/>
      <c r="C216" s="3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>
      <c r="A217" s="2"/>
      <c r="B217" s="2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>
      <c r="A218" s="2"/>
      <c r="B218" s="2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>
      <c r="A219" s="2"/>
      <c r="B219" s="2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>
      <c r="A220" s="2"/>
      <c r="B220" s="2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>
      <c r="A221" s="2"/>
      <c r="B221" s="2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>
      <c r="A222" s="2"/>
      <c r="B222" s="2"/>
      <c r="C222" s="3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>
      <c r="A223" s="2"/>
      <c r="B223" s="2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>
      <c r="A224" s="2"/>
      <c r="B224" s="2"/>
      <c r="C224" s="3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>
      <c r="A225" s="2"/>
      <c r="B225" s="2"/>
      <c r="C225" s="3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>
      <c r="A226" s="2"/>
      <c r="B226" s="2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>
      <c r="A227" s="2"/>
      <c r="B227" s="2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>
      <c r="A228" s="2"/>
      <c r="B228" s="2"/>
      <c r="C228" s="3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>
      <c r="A229" s="2"/>
      <c r="B229" s="2"/>
      <c r="C229" s="3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>
      <c r="A230" s="2"/>
      <c r="B230" s="2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>
      <c r="A231" s="2"/>
      <c r="B231" s="2"/>
      <c r="C231" s="3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>
      <c r="A232" s="2"/>
      <c r="B232" s="2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>
      <c r="A233" s="2"/>
      <c r="B233" s="2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>
      <c r="A234" s="2"/>
      <c r="B234" s="2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>
      <c r="A235" s="2"/>
      <c r="B235" s="2"/>
      <c r="C235" s="3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>
      <c r="A236" s="2"/>
      <c r="B236" s="2"/>
      <c r="C236" s="3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>
      <c r="A237" s="2"/>
      <c r="B237" s="2"/>
      <c r="C237" s="3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>
      <c r="A238" s="2"/>
      <c r="B238" s="2"/>
      <c r="C238" s="3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>
      <c r="A239" s="2"/>
      <c r="B239" s="2"/>
      <c r="C239" s="3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>
      <c r="A240" s="2"/>
      <c r="B240" s="2"/>
      <c r="C240" s="3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>
      <c r="A241" s="2"/>
      <c r="B241" s="2"/>
      <c r="C241" s="3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>
      <c r="A242" s="2"/>
      <c r="B242" s="2"/>
      <c r="C242" s="3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>
      <c r="A243" s="2"/>
      <c r="B243" s="2"/>
      <c r="C243" s="3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>
      <c r="A244" s="2"/>
      <c r="B244" s="2"/>
      <c r="C244" s="3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>
      <c r="A245" s="2"/>
      <c r="B245" s="2"/>
      <c r="C245" s="3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>
      <c r="A246" s="2"/>
      <c r="B246" s="2"/>
      <c r="C246" s="3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</sheetData>
  <sheetProtection/>
  <mergeCells count="6">
    <mergeCell ref="A1:H1"/>
    <mergeCell ref="A2:H2"/>
    <mergeCell ref="A3:H3"/>
    <mergeCell ref="A46:G46"/>
    <mergeCell ref="A4:C4"/>
    <mergeCell ref="D4:H4"/>
  </mergeCells>
  <printOptions/>
  <pageMargins left="0.5118110236220472" right="0.5118110236220472" top="0.7874015748031497" bottom="0.7874015748031497" header="0" footer="0"/>
  <pageSetup horizontalDpi="600" verticalDpi="600" orientation="portrait" paperSize="9" scale="70" r:id="rId3"/>
  <headerFooter>
    <oddFooter>&amp;C&amp;A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6"/>
  <sheetViews>
    <sheetView tabSelected="1" zoomScalePageLayoutView="0" workbookViewId="0" topLeftCell="A1">
      <selection activeCell="A1" sqref="A1:H1"/>
    </sheetView>
  </sheetViews>
  <sheetFormatPr defaultColWidth="14.421875" defaultRowHeight="15" customHeight="1"/>
  <cols>
    <col min="1" max="1" width="6.28125" style="0" customWidth="1"/>
    <col min="2" max="2" width="17.140625" style="0" customWidth="1"/>
    <col min="3" max="3" width="40.140625" style="0" customWidth="1"/>
    <col min="4" max="4" width="5.7109375" style="0" customWidth="1"/>
    <col min="5" max="5" width="9.28125" style="0" customWidth="1"/>
    <col min="6" max="6" width="12.57421875" style="0" customWidth="1"/>
    <col min="7" max="7" width="10.57421875" style="0" customWidth="1"/>
    <col min="8" max="8" width="15.28125" style="0" bestFit="1" customWidth="1"/>
    <col min="9" max="9" width="8.7109375" style="0" customWidth="1"/>
    <col min="10" max="10" width="15.7109375" style="0" customWidth="1"/>
    <col min="11" max="25" width="8.7109375" style="0" customWidth="1"/>
  </cols>
  <sheetData>
    <row r="1" spans="1:25" ht="15">
      <c r="A1" s="77"/>
      <c r="B1" s="78"/>
      <c r="C1" s="78"/>
      <c r="D1" s="78"/>
      <c r="E1" s="78"/>
      <c r="F1" s="78"/>
      <c r="G1" s="78"/>
      <c r="H1" s="7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80" t="s">
        <v>0</v>
      </c>
      <c r="B2" s="81"/>
      <c r="C2" s="81"/>
      <c r="D2" s="81"/>
      <c r="E2" s="81"/>
      <c r="F2" s="81"/>
      <c r="G2" s="81"/>
      <c r="H2" s="8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88" t="s">
        <v>1</v>
      </c>
      <c r="B3" s="81"/>
      <c r="C3" s="81"/>
      <c r="D3" s="81"/>
      <c r="E3" s="81"/>
      <c r="F3" s="81"/>
      <c r="G3" s="81"/>
      <c r="H3" s="8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86" t="s">
        <v>2</v>
      </c>
      <c r="B4" s="81"/>
      <c r="C4" s="81"/>
      <c r="D4" s="81"/>
      <c r="E4" s="87" t="s">
        <v>3</v>
      </c>
      <c r="F4" s="81"/>
      <c r="G4" s="81"/>
      <c r="H4" s="8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3" t="s">
        <v>5</v>
      </c>
      <c r="B5" s="4" t="s">
        <v>6</v>
      </c>
      <c r="C5" s="5" t="s">
        <v>7</v>
      </c>
      <c r="D5" s="4" t="s">
        <v>8</v>
      </c>
      <c r="E5" s="4" t="s">
        <v>9</v>
      </c>
      <c r="F5" s="6" t="s">
        <v>10</v>
      </c>
      <c r="G5" s="6" t="s">
        <v>11</v>
      </c>
      <c r="H5" s="7" t="s">
        <v>12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8" t="s">
        <v>15</v>
      </c>
      <c r="B6" s="9"/>
      <c r="C6" s="11" t="s">
        <v>13</v>
      </c>
      <c r="D6" s="13"/>
      <c r="E6" s="13"/>
      <c r="F6" s="13"/>
      <c r="G6" s="14"/>
      <c r="H6" s="15">
        <f>SUM(G7:G9)</f>
        <v>13472.16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6" t="s">
        <v>14</v>
      </c>
      <c r="B7" s="12" t="s">
        <v>16</v>
      </c>
      <c r="C7" s="10" t="s">
        <v>17</v>
      </c>
      <c r="D7" s="17" t="s">
        <v>18</v>
      </c>
      <c r="E7" s="19">
        <v>2</v>
      </c>
      <c r="F7" s="18">
        <v>3302</v>
      </c>
      <c r="G7" s="19">
        <f>E7*F7</f>
        <v>6604</v>
      </c>
      <c r="H7" s="20"/>
      <c r="I7" s="2"/>
      <c r="J7" s="21"/>
      <c r="K7" s="22"/>
      <c r="L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6" t="s">
        <v>19</v>
      </c>
      <c r="B8" s="12" t="s">
        <v>16</v>
      </c>
      <c r="C8" s="10" t="s">
        <v>20</v>
      </c>
      <c r="D8" s="17" t="s">
        <v>18</v>
      </c>
      <c r="E8" s="19">
        <v>2</v>
      </c>
      <c r="F8" s="18">
        <v>2377.44</v>
      </c>
      <c r="G8" s="19">
        <f>E8*F8</f>
        <v>4754.88</v>
      </c>
      <c r="H8" s="20"/>
      <c r="I8" s="2"/>
      <c r="J8" s="21"/>
      <c r="K8" s="22"/>
      <c r="L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6" t="s">
        <v>22</v>
      </c>
      <c r="B9" s="12" t="s">
        <v>16</v>
      </c>
      <c r="C9" s="10" t="s">
        <v>23</v>
      </c>
      <c r="D9" s="17" t="s">
        <v>18</v>
      </c>
      <c r="E9" s="19">
        <v>2</v>
      </c>
      <c r="F9" s="18">
        <v>1056.6399999999999</v>
      </c>
      <c r="G9" s="19">
        <f>E9*F9</f>
        <v>2113.2799999999997</v>
      </c>
      <c r="H9" s="20"/>
      <c r="I9" s="2"/>
      <c r="J9" s="21"/>
      <c r="K9" s="22"/>
      <c r="L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>
      <c r="A10" s="8" t="s">
        <v>28</v>
      </c>
      <c r="B10" s="9"/>
      <c r="C10" s="11" t="s">
        <v>24</v>
      </c>
      <c r="D10" s="13"/>
      <c r="E10" s="24"/>
      <c r="F10" s="25"/>
      <c r="G10" s="24"/>
      <c r="H10" s="15">
        <f>SUM(G11:G20)</f>
        <v>3506.1380000000004</v>
      </c>
      <c r="I10" s="2"/>
      <c r="J10" s="26"/>
      <c r="K10" s="22"/>
      <c r="L10" s="2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>
      <c r="A11" s="27" t="s">
        <v>25</v>
      </c>
      <c r="B11" s="12" t="s">
        <v>32</v>
      </c>
      <c r="C11" s="10" t="s">
        <v>26</v>
      </c>
      <c r="D11" s="17" t="s">
        <v>27</v>
      </c>
      <c r="E11" s="19">
        <v>7</v>
      </c>
      <c r="F11" s="18">
        <v>10.78</v>
      </c>
      <c r="G11" s="19">
        <f aca="true" t="shared" si="0" ref="G11:G20">E11*F11</f>
        <v>75.46</v>
      </c>
      <c r="H11" s="28"/>
      <c r="I11" s="2"/>
      <c r="J11" s="21"/>
      <c r="K11" s="22"/>
      <c r="L11" s="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>
      <c r="A12" s="27" t="s">
        <v>29</v>
      </c>
      <c r="B12" s="12" t="s">
        <v>35</v>
      </c>
      <c r="C12" s="10" t="s">
        <v>30</v>
      </c>
      <c r="D12" s="17" t="s">
        <v>31</v>
      </c>
      <c r="E12" s="19">
        <v>20</v>
      </c>
      <c r="F12" s="18">
        <v>20.9</v>
      </c>
      <c r="G12" s="19">
        <f t="shared" si="0"/>
        <v>418</v>
      </c>
      <c r="H12" s="28"/>
      <c r="I12" s="2"/>
      <c r="J12" s="21"/>
      <c r="K12" s="22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5.5">
      <c r="A13" s="27" t="s">
        <v>33</v>
      </c>
      <c r="B13" s="12" t="s">
        <v>39</v>
      </c>
      <c r="C13" s="10" t="s">
        <v>34</v>
      </c>
      <c r="D13" s="17" t="s">
        <v>31</v>
      </c>
      <c r="E13" s="19">
        <v>4</v>
      </c>
      <c r="F13" s="18">
        <v>7.57</v>
      </c>
      <c r="G13" s="19">
        <f t="shared" si="0"/>
        <v>30.28</v>
      </c>
      <c r="H13" s="28"/>
      <c r="I13" s="2"/>
      <c r="J13" s="21"/>
      <c r="K13" s="22"/>
      <c r="L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8.25">
      <c r="A14" s="27" t="s">
        <v>36</v>
      </c>
      <c r="B14" s="12" t="s">
        <v>42</v>
      </c>
      <c r="C14" s="10" t="s">
        <v>38</v>
      </c>
      <c r="D14" s="17" t="s">
        <v>31</v>
      </c>
      <c r="E14" s="19">
        <v>20</v>
      </c>
      <c r="F14" s="30">
        <v>2.18</v>
      </c>
      <c r="G14" s="19">
        <f t="shared" si="0"/>
        <v>43.6</v>
      </c>
      <c r="H14" s="28"/>
      <c r="I14" s="2"/>
      <c r="J14" s="29"/>
      <c r="K14" s="22"/>
      <c r="L14" s="2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27" t="s">
        <v>41</v>
      </c>
      <c r="B15" s="12" t="s">
        <v>45</v>
      </c>
      <c r="C15" s="10" t="s">
        <v>43</v>
      </c>
      <c r="D15" s="17" t="s">
        <v>31</v>
      </c>
      <c r="E15" s="19">
        <v>48</v>
      </c>
      <c r="F15" s="18">
        <v>4.4</v>
      </c>
      <c r="G15" s="19">
        <f t="shared" si="0"/>
        <v>211.20000000000002</v>
      </c>
      <c r="H15" s="28"/>
      <c r="I15" s="2"/>
      <c r="J15" s="21"/>
      <c r="K15" s="22"/>
      <c r="L15" s="2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5.5">
      <c r="A16" s="27" t="s">
        <v>47</v>
      </c>
      <c r="B16" s="12" t="s">
        <v>49</v>
      </c>
      <c r="C16" s="10" t="s">
        <v>48</v>
      </c>
      <c r="D16" s="17" t="s">
        <v>27</v>
      </c>
      <c r="E16" s="19">
        <v>8</v>
      </c>
      <c r="F16" s="18">
        <v>1.12</v>
      </c>
      <c r="G16" s="19">
        <f t="shared" si="0"/>
        <v>8.96</v>
      </c>
      <c r="H16" s="28"/>
      <c r="I16" s="2"/>
      <c r="J16" s="21"/>
      <c r="K16" s="22"/>
      <c r="L16" s="2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5.5">
      <c r="A17" s="27" t="s">
        <v>50</v>
      </c>
      <c r="B17" s="12" t="s">
        <v>51</v>
      </c>
      <c r="C17" s="10" t="s">
        <v>52</v>
      </c>
      <c r="D17" s="17" t="s">
        <v>31</v>
      </c>
      <c r="E17" s="19">
        <v>46.2</v>
      </c>
      <c r="F17" s="18">
        <v>43.44</v>
      </c>
      <c r="G17" s="19">
        <f t="shared" si="0"/>
        <v>2006.928</v>
      </c>
      <c r="H17" s="28"/>
      <c r="I17" s="2"/>
      <c r="J17" s="21"/>
      <c r="K17" s="22"/>
      <c r="L17" s="2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5.5">
      <c r="A18" s="27" t="s">
        <v>54</v>
      </c>
      <c r="B18" s="12" t="s">
        <v>55</v>
      </c>
      <c r="C18" s="10" t="s">
        <v>56</v>
      </c>
      <c r="D18" s="17" t="s">
        <v>27</v>
      </c>
      <c r="E18" s="19">
        <v>3</v>
      </c>
      <c r="F18" s="18">
        <v>0.87</v>
      </c>
      <c r="G18" s="19">
        <f t="shared" si="0"/>
        <v>2.61</v>
      </c>
      <c r="H18" s="28"/>
      <c r="I18" s="2"/>
      <c r="J18" s="21"/>
      <c r="K18" s="22"/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5.5">
      <c r="A19" s="27" t="s">
        <v>57</v>
      </c>
      <c r="B19" s="12" t="s">
        <v>58</v>
      </c>
      <c r="C19" s="10" t="s">
        <v>59</v>
      </c>
      <c r="D19" s="17" t="s">
        <v>31</v>
      </c>
      <c r="E19" s="19">
        <v>70</v>
      </c>
      <c r="F19" s="18">
        <v>3.21</v>
      </c>
      <c r="G19" s="19">
        <f t="shared" si="0"/>
        <v>224.7</v>
      </c>
      <c r="H19" s="28"/>
      <c r="I19" s="2"/>
      <c r="J19" s="21"/>
      <c r="K19" s="22"/>
      <c r="L19" s="2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5.5">
      <c r="A20" s="27" t="s">
        <v>61</v>
      </c>
      <c r="B20" s="12" t="s">
        <v>62</v>
      </c>
      <c r="C20" s="10" t="s">
        <v>63</v>
      </c>
      <c r="D20" s="17" t="s">
        <v>31</v>
      </c>
      <c r="E20" s="19">
        <v>70</v>
      </c>
      <c r="F20" s="18">
        <v>6.92</v>
      </c>
      <c r="G20" s="19">
        <f t="shared" si="0"/>
        <v>484.4</v>
      </c>
      <c r="H20" s="28"/>
      <c r="I20" s="2"/>
      <c r="J20" s="21"/>
      <c r="K20" s="22"/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8" t="s">
        <v>65</v>
      </c>
      <c r="B21" s="9"/>
      <c r="C21" s="11" t="s">
        <v>66</v>
      </c>
      <c r="D21" s="13"/>
      <c r="E21" s="24"/>
      <c r="F21" s="25"/>
      <c r="G21" s="24"/>
      <c r="H21" s="15">
        <f>SUM(G22:G22)</f>
        <v>156.72</v>
      </c>
      <c r="I21" s="2"/>
      <c r="J21" s="26"/>
      <c r="K21" s="22"/>
      <c r="L21" s="2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51">
      <c r="A22" s="27" t="s">
        <v>67</v>
      </c>
      <c r="B22" s="12" t="s">
        <v>68</v>
      </c>
      <c r="C22" s="10" t="s">
        <v>69</v>
      </c>
      <c r="D22" s="17" t="s">
        <v>31</v>
      </c>
      <c r="E22" s="19">
        <v>3</v>
      </c>
      <c r="F22" s="18">
        <v>52.24</v>
      </c>
      <c r="G22" s="19">
        <f>E22*F22</f>
        <v>156.72</v>
      </c>
      <c r="H22" s="28"/>
      <c r="I22" s="2"/>
      <c r="J22" s="21"/>
      <c r="K22" s="22"/>
      <c r="L22" s="2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8" t="s">
        <v>73</v>
      </c>
      <c r="B23" s="9"/>
      <c r="C23" s="11" t="s">
        <v>71</v>
      </c>
      <c r="D23" s="13"/>
      <c r="E23" s="24"/>
      <c r="F23" s="25"/>
      <c r="G23" s="24"/>
      <c r="H23" s="15">
        <f>SUM(G24:G27)</f>
        <v>17581.079999999998</v>
      </c>
      <c r="I23" s="2"/>
      <c r="J23" s="26"/>
      <c r="K23" s="22"/>
      <c r="L23" s="2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89.25">
      <c r="A24" s="27" t="s">
        <v>72</v>
      </c>
      <c r="B24" s="12" t="s">
        <v>76</v>
      </c>
      <c r="C24" s="10" t="s">
        <v>74</v>
      </c>
      <c r="D24" s="17" t="s">
        <v>31</v>
      </c>
      <c r="E24" s="19">
        <v>82</v>
      </c>
      <c r="F24" s="18">
        <v>15.44</v>
      </c>
      <c r="G24" s="19">
        <f>E24*F24</f>
        <v>1266.08</v>
      </c>
      <c r="H24" s="28"/>
      <c r="I24" s="2"/>
      <c r="J24" s="21"/>
      <c r="K24" s="22"/>
      <c r="L24" s="2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51.75">
      <c r="A25" s="27" t="s">
        <v>75</v>
      </c>
      <c r="B25" s="12" t="s">
        <v>80</v>
      </c>
      <c r="C25" s="10" t="s">
        <v>77</v>
      </c>
      <c r="D25" s="17" t="s">
        <v>31</v>
      </c>
      <c r="E25" s="19">
        <v>82</v>
      </c>
      <c r="F25" s="18">
        <v>139.24</v>
      </c>
      <c r="G25" s="19">
        <f>E25*F25</f>
        <v>11417.68</v>
      </c>
      <c r="H25" s="28"/>
      <c r="I25" s="2"/>
      <c r="J25" s="21"/>
      <c r="K25" s="22"/>
      <c r="L25" s="2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77.25">
      <c r="A26" s="27" t="s">
        <v>79</v>
      </c>
      <c r="B26" s="12" t="s">
        <v>83</v>
      </c>
      <c r="C26" s="10" t="s">
        <v>82</v>
      </c>
      <c r="D26" s="17" t="s">
        <v>31</v>
      </c>
      <c r="E26" s="19">
        <v>48</v>
      </c>
      <c r="F26" s="18">
        <v>94.64</v>
      </c>
      <c r="G26" s="19">
        <f>E26*F26</f>
        <v>4542.72</v>
      </c>
      <c r="H26" s="28"/>
      <c r="I26" s="2"/>
      <c r="J26" s="21"/>
      <c r="K26" s="22"/>
      <c r="L26" s="2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>
      <c r="A27" s="27" t="s">
        <v>85</v>
      </c>
      <c r="B27" s="12" t="s">
        <v>86</v>
      </c>
      <c r="C27" s="10" t="s">
        <v>87</v>
      </c>
      <c r="D27" s="17" t="s">
        <v>31</v>
      </c>
      <c r="E27" s="19">
        <v>12</v>
      </c>
      <c r="F27" s="18">
        <v>29.55</v>
      </c>
      <c r="G27" s="19">
        <f>E27*F27</f>
        <v>354.6</v>
      </c>
      <c r="H27" s="28"/>
      <c r="I27" s="2"/>
      <c r="J27" s="21"/>
      <c r="K27" s="22"/>
      <c r="L27" s="2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8" t="s">
        <v>89</v>
      </c>
      <c r="B28" s="9"/>
      <c r="C28" s="11" t="s">
        <v>90</v>
      </c>
      <c r="D28" s="13"/>
      <c r="E28" s="24"/>
      <c r="F28" s="25"/>
      <c r="G28" s="24"/>
      <c r="H28" s="15">
        <f>SUM(G29:G32)</f>
        <v>1657.4</v>
      </c>
      <c r="I28" s="2"/>
      <c r="J28" s="26"/>
      <c r="K28" s="22"/>
      <c r="L28" s="2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>
      <c r="A29" s="31">
        <v>43470</v>
      </c>
      <c r="B29" s="12" t="s">
        <v>93</v>
      </c>
      <c r="C29" s="10" t="s">
        <v>91</v>
      </c>
      <c r="D29" s="17" t="s">
        <v>31</v>
      </c>
      <c r="E29" s="19">
        <v>8</v>
      </c>
      <c r="F29" s="18">
        <v>3.99</v>
      </c>
      <c r="G29" s="19">
        <f>E29*F29</f>
        <v>31.92</v>
      </c>
      <c r="H29" s="28"/>
      <c r="I29" s="2"/>
      <c r="J29" s="21"/>
      <c r="K29" s="22"/>
      <c r="L29" s="2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">
      <c r="A30" s="31">
        <v>43501</v>
      </c>
      <c r="B30" s="12" t="s">
        <v>96</v>
      </c>
      <c r="C30" s="10" t="s">
        <v>92</v>
      </c>
      <c r="D30" s="17" t="s">
        <v>31</v>
      </c>
      <c r="E30" s="19">
        <v>8</v>
      </c>
      <c r="F30" s="18">
        <v>10.06</v>
      </c>
      <c r="G30" s="19">
        <f>E30*F30</f>
        <v>80.48</v>
      </c>
      <c r="H30" s="28"/>
      <c r="I30" s="2"/>
      <c r="J30" s="21"/>
      <c r="K30" s="22"/>
      <c r="L30" s="2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>
      <c r="A31" s="31">
        <v>43529</v>
      </c>
      <c r="B31" s="12" t="s">
        <v>98</v>
      </c>
      <c r="C31" s="10" t="s">
        <v>95</v>
      </c>
      <c r="D31" s="17" t="s">
        <v>31</v>
      </c>
      <c r="E31" s="19">
        <v>20</v>
      </c>
      <c r="F31" s="18">
        <v>34.91</v>
      </c>
      <c r="G31" s="19">
        <f>E31*F31</f>
        <v>698.1999999999999</v>
      </c>
      <c r="H31" s="28"/>
      <c r="I31" s="2"/>
      <c r="J31" s="21"/>
      <c r="K31" s="22"/>
      <c r="L31" s="2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">
      <c r="A32" s="31">
        <v>43560</v>
      </c>
      <c r="B32" s="12" t="s">
        <v>100</v>
      </c>
      <c r="C32" s="10" t="s">
        <v>179</v>
      </c>
      <c r="D32" s="17" t="s">
        <v>31</v>
      </c>
      <c r="E32" s="19">
        <v>20</v>
      </c>
      <c r="F32" s="18">
        <v>42.34</v>
      </c>
      <c r="G32" s="19">
        <f>E32*F32</f>
        <v>846.8000000000001</v>
      </c>
      <c r="H32" s="28"/>
      <c r="I32" s="2"/>
      <c r="J32" s="21"/>
      <c r="K32" s="22"/>
      <c r="L32" s="2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8" t="s">
        <v>106</v>
      </c>
      <c r="B33" s="9"/>
      <c r="C33" s="11" t="s">
        <v>101</v>
      </c>
      <c r="D33" s="13"/>
      <c r="E33" s="24"/>
      <c r="F33" s="25"/>
      <c r="G33" s="24"/>
      <c r="H33" s="15">
        <f>SUM(G34:G41)</f>
        <v>3996.2700000000004</v>
      </c>
      <c r="I33" s="2"/>
      <c r="J33" s="26"/>
      <c r="K33" s="22"/>
      <c r="L33" s="2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">
      <c r="A34" s="27" t="s">
        <v>103</v>
      </c>
      <c r="B34" s="12" t="s">
        <v>108</v>
      </c>
      <c r="C34" s="10" t="s">
        <v>104</v>
      </c>
      <c r="D34" s="17" t="s">
        <v>105</v>
      </c>
      <c r="E34" s="19">
        <v>7</v>
      </c>
      <c r="F34" s="18">
        <v>157.24</v>
      </c>
      <c r="G34" s="19">
        <f aca="true" t="shared" si="1" ref="G34:G41">E34*F34</f>
        <v>1100.68</v>
      </c>
      <c r="H34" s="28"/>
      <c r="I34" s="2"/>
      <c r="J34" s="21"/>
      <c r="K34" s="22"/>
      <c r="L34" s="2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">
      <c r="A35" s="16" t="s">
        <v>107</v>
      </c>
      <c r="B35" s="12" t="s">
        <v>16</v>
      </c>
      <c r="C35" s="10" t="s">
        <v>109</v>
      </c>
      <c r="D35" s="17" t="s">
        <v>27</v>
      </c>
      <c r="E35" s="19">
        <v>7</v>
      </c>
      <c r="F35" s="18">
        <v>111.34</v>
      </c>
      <c r="G35" s="19">
        <f t="shared" si="1"/>
        <v>779.38</v>
      </c>
      <c r="H35" s="28"/>
      <c r="I35" s="2"/>
      <c r="J35" s="21"/>
      <c r="K35" s="22"/>
      <c r="L35" s="2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9">
      <c r="A36" s="27" t="s">
        <v>110</v>
      </c>
      <c r="B36" s="12" t="s">
        <v>112</v>
      </c>
      <c r="C36" s="10" t="s">
        <v>111</v>
      </c>
      <c r="D36" s="17" t="s">
        <v>105</v>
      </c>
      <c r="E36" s="19">
        <v>5</v>
      </c>
      <c r="F36" s="18">
        <v>124.64</v>
      </c>
      <c r="G36" s="19">
        <f t="shared" si="1"/>
        <v>623.2</v>
      </c>
      <c r="H36" s="28"/>
      <c r="I36" s="2"/>
      <c r="J36" s="21"/>
      <c r="K36" s="22"/>
      <c r="L36" s="2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>
      <c r="A37" s="16" t="s">
        <v>113</v>
      </c>
      <c r="B37" s="12" t="s">
        <v>16</v>
      </c>
      <c r="C37" s="10" t="s">
        <v>114</v>
      </c>
      <c r="D37" s="17" t="s">
        <v>27</v>
      </c>
      <c r="E37" s="19">
        <v>5</v>
      </c>
      <c r="F37" s="18">
        <v>121.75</v>
      </c>
      <c r="G37" s="19">
        <f t="shared" si="1"/>
        <v>608.75</v>
      </c>
      <c r="H37" s="28"/>
      <c r="I37" s="2"/>
      <c r="J37" s="21"/>
      <c r="K37" s="22"/>
      <c r="L37" s="2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>
      <c r="A38" s="27" t="s">
        <v>115</v>
      </c>
      <c r="B38" s="12" t="s">
        <v>117</v>
      </c>
      <c r="C38" s="10" t="s">
        <v>116</v>
      </c>
      <c r="D38" s="17" t="s">
        <v>105</v>
      </c>
      <c r="E38" s="19">
        <v>4</v>
      </c>
      <c r="F38" s="18">
        <v>77.23</v>
      </c>
      <c r="G38" s="19">
        <f t="shared" si="1"/>
        <v>308.92</v>
      </c>
      <c r="H38" s="28"/>
      <c r="I38" s="2"/>
      <c r="J38" s="21"/>
      <c r="K38" s="22"/>
      <c r="L38" s="2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9">
      <c r="A39" s="16" t="s">
        <v>118</v>
      </c>
      <c r="B39" s="12" t="s">
        <v>119</v>
      </c>
      <c r="C39" s="10" t="s">
        <v>120</v>
      </c>
      <c r="D39" s="17" t="s">
        <v>27</v>
      </c>
      <c r="E39" s="19">
        <v>2</v>
      </c>
      <c r="F39" s="18">
        <v>98.66</v>
      </c>
      <c r="G39" s="19">
        <f t="shared" si="1"/>
        <v>197.32</v>
      </c>
      <c r="H39" s="28"/>
      <c r="I39" s="2"/>
      <c r="J39" s="21"/>
      <c r="K39" s="22"/>
      <c r="L39" s="2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">
      <c r="A40" s="27" t="s">
        <v>121</v>
      </c>
      <c r="B40" s="32" t="s">
        <v>16</v>
      </c>
      <c r="C40" s="10" t="s">
        <v>122</v>
      </c>
      <c r="D40" s="17" t="s">
        <v>27</v>
      </c>
      <c r="E40" s="19">
        <v>2</v>
      </c>
      <c r="F40" s="18">
        <v>131.93</v>
      </c>
      <c r="G40" s="19">
        <f t="shared" si="1"/>
        <v>263.86</v>
      </c>
      <c r="H40" s="28"/>
      <c r="I40" s="2"/>
      <c r="J40" s="21"/>
      <c r="K40" s="22"/>
      <c r="L40" s="2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9">
      <c r="A41" s="16" t="s">
        <v>123</v>
      </c>
      <c r="B41" s="12" t="s">
        <v>16</v>
      </c>
      <c r="C41" s="10" t="s">
        <v>124</v>
      </c>
      <c r="D41" s="17" t="s">
        <v>27</v>
      </c>
      <c r="E41" s="19">
        <v>2</v>
      </c>
      <c r="F41" s="18">
        <v>57.08</v>
      </c>
      <c r="G41" s="19">
        <f t="shared" si="1"/>
        <v>114.16</v>
      </c>
      <c r="H41" s="28"/>
      <c r="I41" s="2"/>
      <c r="J41" s="21"/>
      <c r="K41" s="22"/>
      <c r="L41" s="2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8" t="s">
        <v>125</v>
      </c>
      <c r="B42" s="9"/>
      <c r="C42" s="11" t="s">
        <v>126</v>
      </c>
      <c r="D42" s="13"/>
      <c r="E42" s="24"/>
      <c r="F42" s="25"/>
      <c r="G42" s="24"/>
      <c r="H42" s="15">
        <f>SUM(G43:G45)</f>
        <v>27038.760000000002</v>
      </c>
      <c r="I42" s="2"/>
      <c r="J42" s="26"/>
      <c r="K42" s="22"/>
      <c r="L42" s="2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>
      <c r="A43" s="27" t="s">
        <v>127</v>
      </c>
      <c r="B43" s="12" t="s">
        <v>129</v>
      </c>
      <c r="C43" s="10" t="s">
        <v>128</v>
      </c>
      <c r="D43" s="17" t="s">
        <v>31</v>
      </c>
      <c r="E43" s="19">
        <v>48</v>
      </c>
      <c r="F43" s="18">
        <v>32.47</v>
      </c>
      <c r="G43" s="19">
        <f>E43*F43</f>
        <v>1558.56</v>
      </c>
      <c r="H43" s="28"/>
      <c r="I43" s="2"/>
      <c r="J43" s="21"/>
      <c r="K43" s="22"/>
      <c r="L43" s="2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>
      <c r="A44" s="27" t="s">
        <v>131</v>
      </c>
      <c r="B44" s="12" t="s">
        <v>132</v>
      </c>
      <c r="C44" s="10" t="s">
        <v>133</v>
      </c>
      <c r="D44" s="17" t="s">
        <v>31</v>
      </c>
      <c r="E44" s="19">
        <v>450</v>
      </c>
      <c r="F44" s="18">
        <v>9.42</v>
      </c>
      <c r="G44" s="19">
        <f>E44*F44</f>
        <v>4239</v>
      </c>
      <c r="H44" s="28"/>
      <c r="I44" s="2"/>
      <c r="J44" s="21"/>
      <c r="K44" s="22"/>
      <c r="L44" s="2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>
      <c r="A45" s="27" t="s">
        <v>135</v>
      </c>
      <c r="B45" s="12" t="s">
        <v>136</v>
      </c>
      <c r="C45" s="10" t="s">
        <v>180</v>
      </c>
      <c r="D45" s="17" t="s">
        <v>31</v>
      </c>
      <c r="E45" s="19">
        <v>1860</v>
      </c>
      <c r="F45" s="18">
        <v>11.42</v>
      </c>
      <c r="G45" s="19">
        <f>E45*F45</f>
        <v>21241.2</v>
      </c>
      <c r="H45" s="28"/>
      <c r="I45" s="2"/>
      <c r="J45" s="21"/>
      <c r="K45" s="22"/>
      <c r="L45" s="2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83" t="s">
        <v>138</v>
      </c>
      <c r="B46" s="84"/>
      <c r="C46" s="84"/>
      <c r="D46" s="84"/>
      <c r="E46" s="84"/>
      <c r="F46" s="84"/>
      <c r="G46" s="85"/>
      <c r="H46" s="33">
        <f>SUM(H6:H45)</f>
        <v>67408.52799999999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3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2"/>
      <c r="C48" s="3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2"/>
      <c r="C49" s="3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2"/>
      <c r="C50" s="3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2"/>
      <c r="C51" s="3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"/>
      <c r="B52" s="2"/>
      <c r="C52" s="3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3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3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3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/>
      <c r="B56" s="2"/>
      <c r="C56" s="3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3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3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3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3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3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3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3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3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3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3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3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3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3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3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3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3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3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3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3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3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3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3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3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3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3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3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3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3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3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3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3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3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3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3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3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3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3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3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2"/>
      <c r="B95" s="2"/>
      <c r="C95" s="3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2"/>
      <c r="B96" s="2"/>
      <c r="C96" s="3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2"/>
      <c r="B97" s="2"/>
      <c r="C97" s="3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2"/>
      <c r="B98" s="2"/>
      <c r="C98" s="3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2"/>
      <c r="B99" s="2"/>
      <c r="C99" s="3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3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2"/>
      <c r="C101" s="3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2"/>
      <c r="B102" s="2"/>
      <c r="C102" s="3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2"/>
      <c r="B103" s="2"/>
      <c r="C103" s="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2"/>
      <c r="B104" s="2"/>
      <c r="C104" s="3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2"/>
      <c r="B105" s="2"/>
      <c r="C105" s="3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2"/>
      <c r="B106" s="2"/>
      <c r="C106" s="3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 s="2"/>
      <c r="B107" s="2"/>
      <c r="C107" s="3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 s="2"/>
      <c r="B108" s="2"/>
      <c r="C108" s="3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 s="2"/>
      <c r="B109" s="2"/>
      <c r="C109" s="3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 s="2"/>
      <c r="B110" s="2"/>
      <c r="C110" s="3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 s="2"/>
      <c r="B111" s="2"/>
      <c r="C111" s="3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>
      <c r="A112" s="2"/>
      <c r="B112" s="2"/>
      <c r="C112" s="3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>
      <c r="A113" s="2"/>
      <c r="B113" s="2"/>
      <c r="C113" s="3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 s="2"/>
      <c r="B114" s="2"/>
      <c r="C114" s="3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 s="2"/>
      <c r="B115" s="2"/>
      <c r="C115" s="3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>
      <c r="A116" s="2"/>
      <c r="B116" s="2"/>
      <c r="C116" s="3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 s="2"/>
      <c r="B117" s="2"/>
      <c r="C117" s="3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 s="2"/>
      <c r="B118" s="2"/>
      <c r="C118" s="3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 s="2"/>
      <c r="B119" s="2"/>
      <c r="C119" s="3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 s="2"/>
      <c r="B120" s="2"/>
      <c r="C120" s="3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 s="2"/>
      <c r="B121" s="2"/>
      <c r="C121" s="3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 s="2"/>
      <c r="B122" s="2"/>
      <c r="C122" s="3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>
      <c r="A123" s="2"/>
      <c r="B123" s="2"/>
      <c r="C123" s="3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>
      <c r="A124" s="2"/>
      <c r="B124" s="2"/>
      <c r="C124" s="3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>
      <c r="A125" s="2"/>
      <c r="B125" s="2"/>
      <c r="C125" s="3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 s="2"/>
      <c r="B126" s="2"/>
      <c r="C126" s="3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>
      <c r="A127" s="2"/>
      <c r="B127" s="2"/>
      <c r="C127" s="3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>
      <c r="A128" s="2"/>
      <c r="B128" s="2"/>
      <c r="C128" s="3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 s="2"/>
      <c r="B129" s="2"/>
      <c r="C129" s="3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>
      <c r="A130" s="2"/>
      <c r="B130" s="2"/>
      <c r="C130" s="3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 s="2"/>
      <c r="B131" s="2"/>
      <c r="C131" s="3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2"/>
      <c r="B132" s="2"/>
      <c r="C132" s="3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 s="2"/>
      <c r="B133" s="2"/>
      <c r="C133" s="3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 s="2"/>
      <c r="B134" s="2"/>
      <c r="C134" s="3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>
      <c r="A135" s="2"/>
      <c r="B135" s="2"/>
      <c r="C135" s="3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>
      <c r="A136" s="2"/>
      <c r="B136" s="2"/>
      <c r="C136" s="3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>
      <c r="A137" s="2"/>
      <c r="B137" s="2"/>
      <c r="C137" s="3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 s="2"/>
      <c r="B138" s="2"/>
      <c r="C138" s="3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 s="2"/>
      <c r="B139" s="2"/>
      <c r="C139" s="3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2"/>
      <c r="B140" s="2"/>
      <c r="C140" s="3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2"/>
      <c r="B141" s="2"/>
      <c r="C141" s="3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2"/>
      <c r="B142" s="2"/>
      <c r="C142" s="3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>
      <c r="A143" s="2"/>
      <c r="B143" s="2"/>
      <c r="C143" s="3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>
      <c r="A144" s="2"/>
      <c r="B144" s="2"/>
      <c r="C144" s="3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 s="2"/>
      <c r="B145" s="2"/>
      <c r="C145" s="3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 s="2"/>
      <c r="B146" s="2"/>
      <c r="C146" s="3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>
      <c r="A147" s="2"/>
      <c r="B147" s="2"/>
      <c r="C147" s="3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>
      <c r="A148" s="2"/>
      <c r="B148" s="2"/>
      <c r="C148" s="3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2"/>
      <c r="B149" s="2"/>
      <c r="C149" s="3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 s="2"/>
      <c r="B150" s="2"/>
      <c r="C150" s="3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>
      <c r="A151" s="2"/>
      <c r="B151" s="2"/>
      <c r="C151" s="3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 s="2"/>
      <c r="B152" s="2"/>
      <c r="C152" s="3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 s="2"/>
      <c r="B153" s="2"/>
      <c r="C153" s="3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>
      <c r="A154" s="2"/>
      <c r="B154" s="2"/>
      <c r="C154" s="3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>
      <c r="A155" s="2"/>
      <c r="B155" s="2"/>
      <c r="C155" s="3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>
      <c r="A156" s="2"/>
      <c r="B156" s="2"/>
      <c r="C156" s="3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>
      <c r="A157" s="2"/>
      <c r="B157" s="2"/>
      <c r="C157" s="3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>
      <c r="A158" s="2"/>
      <c r="B158" s="2"/>
      <c r="C158" s="3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>
      <c r="A159" s="2"/>
      <c r="B159" s="2"/>
      <c r="C159" s="3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>
      <c r="A160" s="2"/>
      <c r="B160" s="2"/>
      <c r="C160" s="3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>
      <c r="A161" s="2"/>
      <c r="B161" s="2"/>
      <c r="C161" s="3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>
      <c r="A162" s="2"/>
      <c r="B162" s="2"/>
      <c r="C162" s="3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>
      <c r="A163" s="2"/>
      <c r="B163" s="2"/>
      <c r="C163" s="3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>
      <c r="A164" s="2"/>
      <c r="B164" s="2"/>
      <c r="C164" s="3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>
      <c r="A165" s="2"/>
      <c r="B165" s="2"/>
      <c r="C165" s="3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>
      <c r="A166" s="2"/>
      <c r="B166" s="2"/>
      <c r="C166" s="3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>
      <c r="A167" s="2"/>
      <c r="B167" s="2"/>
      <c r="C167" s="3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>
      <c r="A168" s="2"/>
      <c r="B168" s="2"/>
      <c r="C168" s="3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>
      <c r="A169" s="2"/>
      <c r="B169" s="2"/>
      <c r="C169" s="3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>
      <c r="A170" s="2"/>
      <c r="B170" s="2"/>
      <c r="C170" s="3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>
      <c r="A171" s="2"/>
      <c r="B171" s="2"/>
      <c r="C171" s="3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>
      <c r="A172" s="2"/>
      <c r="B172" s="2"/>
      <c r="C172" s="3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>
      <c r="A173" s="2"/>
      <c r="B173" s="2"/>
      <c r="C173" s="3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>
      <c r="A174" s="2"/>
      <c r="B174" s="2"/>
      <c r="C174" s="3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>
      <c r="A175" s="2"/>
      <c r="B175" s="2"/>
      <c r="C175" s="3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>
      <c r="A176" s="2"/>
      <c r="B176" s="2"/>
      <c r="C176" s="3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>
      <c r="A177" s="2"/>
      <c r="B177" s="2"/>
      <c r="C177" s="3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>
      <c r="A178" s="2"/>
      <c r="B178" s="2"/>
      <c r="C178" s="3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>
      <c r="A179" s="2"/>
      <c r="B179" s="2"/>
      <c r="C179" s="3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>
      <c r="A180" s="2"/>
      <c r="B180" s="2"/>
      <c r="C180" s="3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>
      <c r="A181" s="2"/>
      <c r="B181" s="2"/>
      <c r="C181" s="3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>
      <c r="A182" s="2"/>
      <c r="B182" s="2"/>
      <c r="C182" s="3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>
      <c r="A183" s="2"/>
      <c r="B183" s="2"/>
      <c r="C183" s="3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>
      <c r="A184" s="2"/>
      <c r="B184" s="2"/>
      <c r="C184" s="3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>
      <c r="A185" s="2"/>
      <c r="B185" s="2"/>
      <c r="C185" s="3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>
      <c r="A186" s="2"/>
      <c r="B186" s="2"/>
      <c r="C186" s="3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>
      <c r="A187" s="2"/>
      <c r="B187" s="2"/>
      <c r="C187" s="3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>
      <c r="A188" s="2"/>
      <c r="B188" s="2"/>
      <c r="C188" s="3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>
      <c r="A189" s="2"/>
      <c r="B189" s="2"/>
      <c r="C189" s="3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>
      <c r="A190" s="2"/>
      <c r="B190" s="2"/>
      <c r="C190" s="3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>
      <c r="A191" s="2"/>
      <c r="B191" s="2"/>
      <c r="C191" s="3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>
      <c r="A192" s="2"/>
      <c r="B192" s="2"/>
      <c r="C192" s="3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>
      <c r="A193" s="2"/>
      <c r="B193" s="2"/>
      <c r="C193" s="3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>
      <c r="A194" s="2"/>
      <c r="B194" s="2"/>
      <c r="C194" s="3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>
      <c r="A195" s="2"/>
      <c r="B195" s="2"/>
      <c r="C195" s="3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>
      <c r="A196" s="2"/>
      <c r="B196" s="2"/>
      <c r="C196" s="3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>
      <c r="A197" s="2"/>
      <c r="B197" s="2"/>
      <c r="C197" s="3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>
      <c r="A198" s="2"/>
      <c r="B198" s="2"/>
      <c r="C198" s="3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>
      <c r="A199" s="2"/>
      <c r="B199" s="2"/>
      <c r="C199" s="3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>
      <c r="A200" s="2"/>
      <c r="B200" s="2"/>
      <c r="C200" s="3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>
      <c r="A201" s="2"/>
      <c r="B201" s="2"/>
      <c r="C201" s="3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>
      <c r="A202" s="2"/>
      <c r="B202" s="2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>
      <c r="A203" s="2"/>
      <c r="B203" s="2"/>
      <c r="C203" s="3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>
      <c r="A204" s="2"/>
      <c r="B204" s="2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>
      <c r="A205" s="2"/>
      <c r="B205" s="2"/>
      <c r="C205" s="3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>
      <c r="A206" s="2"/>
      <c r="B206" s="2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>
      <c r="A207" s="2"/>
      <c r="B207" s="2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>
      <c r="A208" s="2"/>
      <c r="B208" s="2"/>
      <c r="C208" s="3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>
      <c r="A209" s="2"/>
      <c r="B209" s="2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>
      <c r="A210" s="2"/>
      <c r="B210" s="2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>
      <c r="A211" s="2"/>
      <c r="B211" s="2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>
      <c r="A212" s="2"/>
      <c r="B212" s="2"/>
      <c r="C212" s="3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>
      <c r="A213" s="2"/>
      <c r="B213" s="2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>
      <c r="A214" s="2"/>
      <c r="B214" s="2"/>
      <c r="C214" s="3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>
      <c r="A215" s="2"/>
      <c r="B215" s="2"/>
      <c r="C215" s="3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>
      <c r="A216" s="2"/>
      <c r="B216" s="2"/>
      <c r="C216" s="3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>
      <c r="A217" s="2"/>
      <c r="B217" s="2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>
      <c r="A218" s="2"/>
      <c r="B218" s="2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>
      <c r="A219" s="2"/>
      <c r="B219" s="2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>
      <c r="A220" s="2"/>
      <c r="B220" s="2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>
      <c r="A221" s="2"/>
      <c r="B221" s="2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>
      <c r="A222" s="2"/>
      <c r="B222" s="2"/>
      <c r="C222" s="3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>
      <c r="A223" s="2"/>
      <c r="B223" s="2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>
      <c r="A224" s="2"/>
      <c r="B224" s="2"/>
      <c r="C224" s="3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>
      <c r="A225" s="2"/>
      <c r="B225" s="2"/>
      <c r="C225" s="3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>
      <c r="A226" s="2"/>
      <c r="B226" s="2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>
      <c r="A227" s="2"/>
      <c r="B227" s="2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>
      <c r="A228" s="2"/>
      <c r="B228" s="2"/>
      <c r="C228" s="3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>
      <c r="A229" s="2"/>
      <c r="B229" s="2"/>
      <c r="C229" s="3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>
      <c r="A230" s="2"/>
      <c r="B230" s="2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>
      <c r="A231" s="2"/>
      <c r="B231" s="2"/>
      <c r="C231" s="3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>
      <c r="A232" s="2"/>
      <c r="B232" s="2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>
      <c r="A233" s="2"/>
      <c r="B233" s="2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>
      <c r="A234" s="2"/>
      <c r="B234" s="2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>
      <c r="A235" s="2"/>
      <c r="B235" s="2"/>
      <c r="C235" s="3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>
      <c r="A236" s="2"/>
      <c r="B236" s="2"/>
      <c r="C236" s="3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>
      <c r="A237" s="2"/>
      <c r="B237" s="2"/>
      <c r="C237" s="3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>
      <c r="A238" s="2"/>
      <c r="B238" s="2"/>
      <c r="C238" s="3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>
      <c r="A239" s="2"/>
      <c r="B239" s="2"/>
      <c r="C239" s="3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>
      <c r="A240" s="2"/>
      <c r="B240" s="2"/>
      <c r="C240" s="3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>
      <c r="A241" s="2"/>
      <c r="B241" s="2"/>
      <c r="C241" s="3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>
      <c r="A242" s="2"/>
      <c r="B242" s="2"/>
      <c r="C242" s="3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>
      <c r="A243" s="2"/>
      <c r="B243" s="2"/>
      <c r="C243" s="3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>
      <c r="A244" s="2"/>
      <c r="B244" s="2"/>
      <c r="C244" s="3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>
      <c r="A245" s="2"/>
      <c r="B245" s="2"/>
      <c r="C245" s="3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>
      <c r="A246" s="2"/>
      <c r="B246" s="2"/>
      <c r="C246" s="3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</sheetData>
  <sheetProtection/>
  <mergeCells count="6">
    <mergeCell ref="A1:H1"/>
    <mergeCell ref="A2:H2"/>
    <mergeCell ref="A3:H3"/>
    <mergeCell ref="A46:G46"/>
    <mergeCell ref="A4:D4"/>
    <mergeCell ref="E4:H4"/>
  </mergeCells>
  <printOptions/>
  <pageMargins left="0.5118110236220472" right="0.5118110236220472" top="0.7874015748031497" bottom="0.7874015748031497" header="0" footer="0"/>
  <pageSetup horizontalDpi="600" verticalDpi="600" orientation="portrait" paperSize="9" scale="70" r:id="rId3"/>
  <headerFoot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0"/>
  <sheetViews>
    <sheetView zoomScalePageLayoutView="0" workbookViewId="0" topLeftCell="A1">
      <selection activeCell="A6" sqref="A6:G17"/>
    </sheetView>
  </sheetViews>
  <sheetFormatPr defaultColWidth="14.421875" defaultRowHeight="15" customHeight="1"/>
  <cols>
    <col min="1" max="1" width="7.28125" style="44" customWidth="1"/>
    <col min="2" max="2" width="54.421875" style="44" customWidth="1"/>
    <col min="3" max="3" width="15.57421875" style="44" customWidth="1"/>
    <col min="4" max="4" width="9.28125" style="44" customWidth="1"/>
    <col min="5" max="5" width="15.28125" style="44" customWidth="1"/>
    <col min="6" max="6" width="6.8515625" style="44" customWidth="1"/>
    <col min="7" max="7" width="11.8515625" style="44" customWidth="1"/>
    <col min="8" max="8" width="12.8515625" style="0" customWidth="1"/>
    <col min="9" max="12" width="9.140625" style="0" customWidth="1"/>
    <col min="13" max="26" width="8.7109375" style="0" customWidth="1"/>
  </cols>
  <sheetData>
    <row r="1" spans="1:26" ht="12.75" customHeight="1">
      <c r="A1" s="46"/>
      <c r="B1" s="46"/>
      <c r="C1" s="46"/>
      <c r="D1" s="46"/>
      <c r="E1" s="47"/>
      <c r="F1" s="47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47" t="s">
        <v>139</v>
      </c>
      <c r="B2" s="46"/>
      <c r="C2" s="46"/>
      <c r="D2" s="46"/>
      <c r="E2" s="47"/>
      <c r="F2" s="47"/>
      <c r="G2" s="4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6"/>
      <c r="B3" s="46"/>
      <c r="C3" s="46"/>
      <c r="D3" s="46"/>
      <c r="E3" s="47"/>
      <c r="F3" s="47"/>
      <c r="G3" s="4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89"/>
      <c r="B4" s="90"/>
      <c r="C4" s="90"/>
      <c r="D4" s="90"/>
      <c r="E4" s="90"/>
      <c r="F4" s="48"/>
      <c r="G4" s="49"/>
      <c r="H4" s="35"/>
      <c r="I4" s="35"/>
      <c r="J4" s="35"/>
      <c r="K4" s="35"/>
      <c r="L4" s="3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7"/>
      <c r="B5" s="47" t="s">
        <v>140</v>
      </c>
      <c r="C5" s="47"/>
      <c r="D5" s="47"/>
      <c r="E5" s="47"/>
      <c r="F5" s="47"/>
      <c r="G5" s="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50" t="s">
        <v>5</v>
      </c>
      <c r="B6" s="51"/>
      <c r="C6" s="51" t="s">
        <v>141</v>
      </c>
      <c r="D6" s="91" t="s">
        <v>142</v>
      </c>
      <c r="E6" s="92"/>
      <c r="F6" s="91" t="s">
        <v>143</v>
      </c>
      <c r="G6" s="92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2.75" customHeight="1">
      <c r="A7" s="50"/>
      <c r="B7" s="50"/>
      <c r="C7" s="50"/>
      <c r="D7" s="51" t="s">
        <v>21</v>
      </c>
      <c r="E7" s="51" t="s">
        <v>144</v>
      </c>
      <c r="F7" s="51" t="s">
        <v>21</v>
      </c>
      <c r="G7" s="51" t="s">
        <v>144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51" t="str">
        <f>'Reforma Palmares Desonerada'!A6</f>
        <v>1.0</v>
      </c>
      <c r="B8" s="50" t="str">
        <f>'Reforma Palmares Desonerada'!C6</f>
        <v>ADMINISTRAÇÃO DA OBRA</v>
      </c>
      <c r="C8" s="52">
        <f>'Reforma Palmares Desonerada'!H6</f>
        <v>13472.16</v>
      </c>
      <c r="D8" s="53">
        <v>0.5</v>
      </c>
      <c r="E8" s="43">
        <f aca="true" t="shared" si="0" ref="E8:E14">D8*C8</f>
        <v>6736.08</v>
      </c>
      <c r="F8" s="54">
        <v>0.5</v>
      </c>
      <c r="G8" s="43">
        <f aca="true" t="shared" si="1" ref="G8:G14">F8*C8</f>
        <v>6736.08</v>
      </c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51" t="str">
        <f>'Reforma Palmares Desonerada'!A10</f>
        <v>2.0</v>
      </c>
      <c r="B9" s="52" t="str">
        <f>'Reforma Palmares Desonerada'!C10</f>
        <v>SERVIÇOS PRELIMINARES/DEMOLIÇÕES</v>
      </c>
      <c r="C9" s="52">
        <f>'Reforma Palmares Desonerada'!H10</f>
        <v>3506.1380000000004</v>
      </c>
      <c r="D9" s="53">
        <v>0.6</v>
      </c>
      <c r="E9" s="43">
        <f t="shared" si="0"/>
        <v>2103.6828</v>
      </c>
      <c r="F9" s="54">
        <v>0.4</v>
      </c>
      <c r="G9" s="43">
        <f t="shared" si="1"/>
        <v>1402.4552000000003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51" t="str">
        <f>'Reforma Palmares Desonerada'!A21</f>
        <v>3.0</v>
      </c>
      <c r="B10" s="52" t="str">
        <f>'Reforma Palmares Desonerada'!C21</f>
        <v>ALVENARIAS/VEDAÇÕES</v>
      </c>
      <c r="C10" s="52">
        <f>'Reforma Palmares Desonerada'!H21</f>
        <v>156.72</v>
      </c>
      <c r="D10" s="53">
        <v>0.3</v>
      </c>
      <c r="E10" s="43">
        <f t="shared" si="0"/>
        <v>47.016</v>
      </c>
      <c r="F10" s="54">
        <v>0.7</v>
      </c>
      <c r="G10" s="43">
        <f t="shared" si="1"/>
        <v>109.704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51" t="str">
        <f>'Reforma Palmares Desonerada'!A23</f>
        <v>4.0</v>
      </c>
      <c r="B11" s="52" t="str">
        <f>'Reforma Palmares Desonerada'!C23</f>
        <v>COBERTA/IMPERMEABILIZAÇÃO</v>
      </c>
      <c r="C11" s="52">
        <f>'Reforma Palmares Desonerada'!H23</f>
        <v>17581.079999999998</v>
      </c>
      <c r="D11" s="53">
        <v>0.8</v>
      </c>
      <c r="E11" s="43">
        <f t="shared" si="0"/>
        <v>14064.864</v>
      </c>
      <c r="F11" s="54">
        <v>0.2</v>
      </c>
      <c r="G11" s="43">
        <f t="shared" si="1"/>
        <v>3516.216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1" t="str">
        <f>'Reforma Palmares Desonerada'!A28</f>
        <v>5.0</v>
      </c>
      <c r="B12" s="52" t="str">
        <f>'Reforma Palmares Desonerada'!C28</f>
        <v>REVESTIMENTO PISO/PAREDE</v>
      </c>
      <c r="C12" s="52">
        <f>'Reforma Palmares Desonerada'!H28</f>
        <v>1657.4</v>
      </c>
      <c r="D12" s="53">
        <v>0.4</v>
      </c>
      <c r="E12" s="43">
        <f t="shared" si="0"/>
        <v>662.96</v>
      </c>
      <c r="F12" s="54">
        <v>0.6</v>
      </c>
      <c r="G12" s="43">
        <f t="shared" si="1"/>
        <v>994.44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1" t="str">
        <f>'Reforma Palmares Desonerada'!A33</f>
        <v>6.0</v>
      </c>
      <c r="B13" s="52" t="str">
        <f>'Reforma Palmares Desonerada'!C33</f>
        <v>INSTALAÇÕES HIDRAULICAS/ELÉTRICAS</v>
      </c>
      <c r="C13" s="52">
        <f>'Reforma Palmares Desonerada'!H33</f>
        <v>3996.2700000000004</v>
      </c>
      <c r="D13" s="53">
        <v>0.3</v>
      </c>
      <c r="E13" s="43">
        <f t="shared" si="0"/>
        <v>1198.881</v>
      </c>
      <c r="F13" s="54">
        <v>0.7</v>
      </c>
      <c r="G13" s="43">
        <f t="shared" si="1"/>
        <v>2797.389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51" t="str">
        <f>'Reforma Palmares Desonerada'!A42</f>
        <v>7.0</v>
      </c>
      <c r="B14" s="52" t="str">
        <f>'Reforma Palmares Desonerada'!C42</f>
        <v>PINTURA/FORRO</v>
      </c>
      <c r="C14" s="52">
        <f>'Reforma Palmares Desonerada'!H42</f>
        <v>27038.760000000002</v>
      </c>
      <c r="D14" s="53"/>
      <c r="E14" s="43">
        <f t="shared" si="0"/>
        <v>0</v>
      </c>
      <c r="F14" s="54">
        <v>1</v>
      </c>
      <c r="G14" s="43">
        <f t="shared" si="1"/>
        <v>27038.760000000002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51"/>
      <c r="B15" s="52"/>
      <c r="C15" s="52"/>
      <c r="D15" s="53"/>
      <c r="E15" s="43"/>
      <c r="F15" s="54"/>
      <c r="G15" s="4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1"/>
      <c r="B16" s="50" t="s">
        <v>145</v>
      </c>
      <c r="C16" s="52">
        <f>SUM(C8:C15)</f>
        <v>67408.52799999999</v>
      </c>
      <c r="D16" s="52"/>
      <c r="E16" s="52">
        <f>SUM(E8:E15)</f>
        <v>24813.4838</v>
      </c>
      <c r="F16" s="53"/>
      <c r="G16" s="52">
        <f>SUM(G8:G15)</f>
        <v>42595.044200000004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51"/>
      <c r="B17" s="50" t="s">
        <v>146</v>
      </c>
      <c r="C17" s="52"/>
      <c r="D17" s="52"/>
      <c r="E17" s="52">
        <f>E16</f>
        <v>24813.4838</v>
      </c>
      <c r="F17" s="53"/>
      <c r="G17" s="52">
        <f>E17+G16</f>
        <v>67408.528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7"/>
      <c r="B20" s="47"/>
      <c r="C20" s="55"/>
      <c r="D20" s="55"/>
      <c r="E20" s="55"/>
      <c r="F20" s="56"/>
      <c r="G20" s="5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6"/>
      <c r="B21" s="46"/>
      <c r="C21" s="46"/>
      <c r="D21" s="46"/>
      <c r="E21" s="55"/>
      <c r="F21" s="47"/>
      <c r="G21" s="4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6"/>
      <c r="B22" s="46"/>
      <c r="C22" s="45"/>
      <c r="D22" s="45"/>
      <c r="E22" s="47"/>
      <c r="F22" s="47"/>
      <c r="G22" s="4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6"/>
      <c r="B23" s="46"/>
      <c r="C23" s="46"/>
      <c r="D23" s="46"/>
      <c r="E23" s="47"/>
      <c r="F23" s="47"/>
      <c r="G23" s="4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6"/>
      <c r="B24" s="46"/>
      <c r="C24" s="46"/>
      <c r="D24" s="46"/>
      <c r="E24" s="47"/>
      <c r="F24" s="47"/>
      <c r="G24" s="4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6"/>
      <c r="B25" s="46"/>
      <c r="C25" s="46"/>
      <c r="D25" s="46"/>
      <c r="E25" s="47"/>
      <c r="F25" s="47"/>
      <c r="G25" s="4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6"/>
      <c r="B26" s="46"/>
      <c r="C26" s="46"/>
      <c r="D26" s="46"/>
      <c r="E26" s="47"/>
      <c r="F26" s="47"/>
      <c r="G26" s="4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6"/>
      <c r="B27" s="46"/>
      <c r="C27" s="46"/>
      <c r="D27" s="46"/>
      <c r="E27" s="47"/>
      <c r="F27" s="47"/>
      <c r="G27" s="4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6"/>
      <c r="B28" s="46"/>
      <c r="C28" s="46"/>
      <c r="D28" s="46"/>
      <c r="E28" s="47"/>
      <c r="F28" s="47"/>
      <c r="G28" s="4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6"/>
      <c r="B29" s="46"/>
      <c r="C29" s="46"/>
      <c r="D29" s="46"/>
      <c r="E29" s="47"/>
      <c r="F29" s="47"/>
      <c r="G29" s="4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6"/>
      <c r="B30" s="46"/>
      <c r="C30" s="46"/>
      <c r="D30" s="46"/>
      <c r="E30" s="47"/>
      <c r="F30" s="47"/>
      <c r="G30" s="4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6"/>
      <c r="B31" s="46"/>
      <c r="C31" s="46"/>
      <c r="D31" s="46"/>
      <c r="E31" s="47"/>
      <c r="F31" s="47"/>
      <c r="G31" s="4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6"/>
      <c r="B32" s="46"/>
      <c r="C32" s="46"/>
      <c r="D32" s="46"/>
      <c r="E32" s="47"/>
      <c r="F32" s="47"/>
      <c r="G32" s="4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6"/>
      <c r="B33" s="46"/>
      <c r="C33" s="46"/>
      <c r="D33" s="46"/>
      <c r="E33" s="47"/>
      <c r="F33" s="47"/>
      <c r="G33" s="4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6"/>
      <c r="B34" s="46"/>
      <c r="C34" s="46"/>
      <c r="D34" s="46"/>
      <c r="E34" s="47"/>
      <c r="F34" s="47"/>
      <c r="G34" s="4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6"/>
      <c r="B35" s="46"/>
      <c r="C35" s="46"/>
      <c r="D35" s="46"/>
      <c r="E35" s="47"/>
      <c r="F35" s="47"/>
      <c r="G35" s="4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6"/>
      <c r="B36" s="46"/>
      <c r="C36" s="46"/>
      <c r="D36" s="46"/>
      <c r="E36" s="47"/>
      <c r="F36" s="47"/>
      <c r="G36" s="4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6"/>
      <c r="B37" s="46"/>
      <c r="C37" s="46"/>
      <c r="D37" s="46"/>
      <c r="E37" s="47"/>
      <c r="F37" s="47"/>
      <c r="G37" s="4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6"/>
      <c r="B38" s="46"/>
      <c r="C38" s="46"/>
      <c r="D38" s="46"/>
      <c r="E38" s="47"/>
      <c r="F38" s="47"/>
      <c r="G38" s="4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6"/>
      <c r="B39" s="46"/>
      <c r="C39" s="46"/>
      <c r="D39" s="46"/>
      <c r="E39" s="47"/>
      <c r="F39" s="47"/>
      <c r="G39" s="4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6"/>
      <c r="B40" s="46"/>
      <c r="C40" s="46"/>
      <c r="D40" s="46"/>
      <c r="E40" s="47"/>
      <c r="F40" s="47"/>
      <c r="G40" s="4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6"/>
      <c r="B41" s="46"/>
      <c r="C41" s="46"/>
      <c r="D41" s="46"/>
      <c r="E41" s="47"/>
      <c r="F41" s="47"/>
      <c r="G41" s="4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6"/>
      <c r="B42" s="46"/>
      <c r="C42" s="46"/>
      <c r="D42" s="46"/>
      <c r="E42" s="47"/>
      <c r="F42" s="47"/>
      <c r="G42" s="4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6"/>
      <c r="B43" s="46"/>
      <c r="C43" s="46"/>
      <c r="D43" s="46"/>
      <c r="E43" s="47"/>
      <c r="F43" s="47"/>
      <c r="G43" s="4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6"/>
      <c r="B44" s="46"/>
      <c r="C44" s="46"/>
      <c r="D44" s="46"/>
      <c r="E44" s="47"/>
      <c r="F44" s="47"/>
      <c r="G44" s="4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6"/>
      <c r="B45" s="46"/>
      <c r="C45" s="46"/>
      <c r="D45" s="46"/>
      <c r="E45" s="47"/>
      <c r="F45" s="47"/>
      <c r="G45" s="4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6"/>
      <c r="B46" s="46"/>
      <c r="C46" s="46"/>
      <c r="D46" s="46"/>
      <c r="E46" s="47"/>
      <c r="F46" s="47"/>
      <c r="G46" s="4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6"/>
      <c r="B47" s="46"/>
      <c r="C47" s="46"/>
      <c r="D47" s="46"/>
      <c r="E47" s="47"/>
      <c r="F47" s="47"/>
      <c r="G47" s="4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6"/>
      <c r="B48" s="46"/>
      <c r="C48" s="46"/>
      <c r="D48" s="46"/>
      <c r="E48" s="47"/>
      <c r="F48" s="47"/>
      <c r="G48" s="4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6"/>
      <c r="B49" s="46"/>
      <c r="C49" s="46"/>
      <c r="D49" s="46"/>
      <c r="E49" s="47"/>
      <c r="F49" s="47"/>
      <c r="G49" s="4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6"/>
      <c r="B50" s="46"/>
      <c r="C50" s="46"/>
      <c r="D50" s="46"/>
      <c r="E50" s="47"/>
      <c r="F50" s="47"/>
      <c r="G50" s="4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6"/>
      <c r="B51" s="46"/>
      <c r="C51" s="46"/>
      <c r="D51" s="46"/>
      <c r="E51" s="47"/>
      <c r="F51" s="47"/>
      <c r="G51" s="4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6"/>
      <c r="B52" s="46"/>
      <c r="C52" s="46"/>
      <c r="D52" s="46"/>
      <c r="E52" s="47"/>
      <c r="F52" s="47"/>
      <c r="G52" s="4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6"/>
      <c r="B53" s="46"/>
      <c r="C53" s="46"/>
      <c r="D53" s="46"/>
      <c r="E53" s="47"/>
      <c r="F53" s="47"/>
      <c r="G53" s="4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6"/>
      <c r="B54" s="46"/>
      <c r="C54" s="46"/>
      <c r="D54" s="46"/>
      <c r="E54" s="47"/>
      <c r="F54" s="47"/>
      <c r="G54" s="4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6"/>
      <c r="B55" s="46"/>
      <c r="C55" s="46"/>
      <c r="D55" s="46"/>
      <c r="E55" s="47"/>
      <c r="F55" s="47"/>
      <c r="G55" s="4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6"/>
      <c r="B56" s="46"/>
      <c r="C56" s="46"/>
      <c r="D56" s="46"/>
      <c r="E56" s="47"/>
      <c r="F56" s="47"/>
      <c r="G56" s="4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6"/>
      <c r="B57" s="46"/>
      <c r="C57" s="46"/>
      <c r="D57" s="46"/>
      <c r="E57" s="47"/>
      <c r="F57" s="47"/>
      <c r="G57" s="4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6"/>
      <c r="B58" s="46"/>
      <c r="C58" s="46"/>
      <c r="D58" s="46"/>
      <c r="E58" s="47"/>
      <c r="F58" s="47"/>
      <c r="G58" s="4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6"/>
      <c r="B59" s="46"/>
      <c r="C59" s="46"/>
      <c r="D59" s="46"/>
      <c r="E59" s="47"/>
      <c r="F59" s="47"/>
      <c r="G59" s="4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6"/>
      <c r="B60" s="46"/>
      <c r="C60" s="46"/>
      <c r="D60" s="46"/>
      <c r="E60" s="47"/>
      <c r="F60" s="47"/>
      <c r="G60" s="4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6"/>
      <c r="B61" s="46"/>
      <c r="C61" s="46"/>
      <c r="D61" s="46"/>
      <c r="E61" s="47"/>
      <c r="F61" s="47"/>
      <c r="G61" s="4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6"/>
      <c r="B62" s="46"/>
      <c r="C62" s="46"/>
      <c r="D62" s="46"/>
      <c r="E62" s="47"/>
      <c r="F62" s="47"/>
      <c r="G62" s="4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6"/>
      <c r="B63" s="46"/>
      <c r="C63" s="46"/>
      <c r="D63" s="46"/>
      <c r="E63" s="47"/>
      <c r="F63" s="47"/>
      <c r="G63" s="4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6"/>
      <c r="B64" s="46"/>
      <c r="C64" s="46"/>
      <c r="D64" s="46"/>
      <c r="E64" s="47"/>
      <c r="F64" s="47"/>
      <c r="G64" s="4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6"/>
      <c r="B65" s="46"/>
      <c r="C65" s="46"/>
      <c r="D65" s="46"/>
      <c r="E65" s="47"/>
      <c r="F65" s="47"/>
      <c r="G65" s="4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6"/>
      <c r="B66" s="46"/>
      <c r="C66" s="46"/>
      <c r="D66" s="46"/>
      <c r="E66" s="47"/>
      <c r="F66" s="47"/>
      <c r="G66" s="4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6"/>
      <c r="B67" s="46"/>
      <c r="C67" s="46"/>
      <c r="D67" s="46"/>
      <c r="E67" s="47"/>
      <c r="F67" s="47"/>
      <c r="G67" s="4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46"/>
      <c r="B68" s="46"/>
      <c r="C68" s="46"/>
      <c r="D68" s="46"/>
      <c r="E68" s="47"/>
      <c r="F68" s="47"/>
      <c r="G68" s="4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6"/>
      <c r="B69" s="46"/>
      <c r="C69" s="46"/>
      <c r="D69" s="46"/>
      <c r="E69" s="47"/>
      <c r="F69" s="47"/>
      <c r="G69" s="4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46"/>
      <c r="B70" s="46"/>
      <c r="C70" s="46"/>
      <c r="D70" s="46"/>
      <c r="E70" s="47"/>
      <c r="F70" s="47"/>
      <c r="G70" s="4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46"/>
      <c r="B71" s="46"/>
      <c r="C71" s="46"/>
      <c r="D71" s="46"/>
      <c r="E71" s="47"/>
      <c r="F71" s="47"/>
      <c r="G71" s="4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6"/>
      <c r="B72" s="46"/>
      <c r="C72" s="46"/>
      <c r="D72" s="46"/>
      <c r="E72" s="47"/>
      <c r="F72" s="47"/>
      <c r="G72" s="4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6"/>
      <c r="B73" s="46"/>
      <c r="C73" s="46"/>
      <c r="D73" s="46"/>
      <c r="E73" s="47"/>
      <c r="F73" s="47"/>
      <c r="G73" s="4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46"/>
      <c r="B74" s="46"/>
      <c r="C74" s="46"/>
      <c r="D74" s="46"/>
      <c r="E74" s="47"/>
      <c r="F74" s="47"/>
      <c r="G74" s="4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46"/>
      <c r="B75" s="46"/>
      <c r="C75" s="46"/>
      <c r="D75" s="46"/>
      <c r="E75" s="47"/>
      <c r="F75" s="47"/>
      <c r="G75" s="4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6"/>
      <c r="B76" s="46"/>
      <c r="C76" s="46"/>
      <c r="D76" s="46"/>
      <c r="E76" s="47"/>
      <c r="F76" s="47"/>
      <c r="G76" s="4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6"/>
      <c r="B77" s="46"/>
      <c r="C77" s="46"/>
      <c r="D77" s="46"/>
      <c r="E77" s="47"/>
      <c r="F77" s="47"/>
      <c r="G77" s="4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46"/>
      <c r="B78" s="46"/>
      <c r="C78" s="46"/>
      <c r="D78" s="46"/>
      <c r="E78" s="47"/>
      <c r="F78" s="47"/>
      <c r="G78" s="4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46"/>
      <c r="B79" s="46"/>
      <c r="C79" s="46"/>
      <c r="D79" s="46"/>
      <c r="E79" s="47"/>
      <c r="F79" s="47"/>
      <c r="G79" s="4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46"/>
      <c r="B80" s="46"/>
      <c r="C80" s="46"/>
      <c r="D80" s="46"/>
      <c r="E80" s="47"/>
      <c r="F80" s="47"/>
      <c r="G80" s="4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6"/>
      <c r="B81" s="46"/>
      <c r="C81" s="46"/>
      <c r="D81" s="46"/>
      <c r="E81" s="47"/>
      <c r="F81" s="47"/>
      <c r="G81" s="4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46"/>
      <c r="B82" s="46"/>
      <c r="C82" s="46"/>
      <c r="D82" s="46"/>
      <c r="E82" s="47"/>
      <c r="F82" s="47"/>
      <c r="G82" s="4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46"/>
      <c r="B83" s="46"/>
      <c r="C83" s="46"/>
      <c r="D83" s="46"/>
      <c r="E83" s="47"/>
      <c r="F83" s="47"/>
      <c r="G83" s="4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46"/>
      <c r="B84" s="46"/>
      <c r="C84" s="46"/>
      <c r="D84" s="46"/>
      <c r="E84" s="47"/>
      <c r="F84" s="47"/>
      <c r="G84" s="4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46"/>
      <c r="B85" s="46"/>
      <c r="C85" s="46"/>
      <c r="D85" s="46"/>
      <c r="E85" s="47"/>
      <c r="F85" s="47"/>
      <c r="G85" s="4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46"/>
      <c r="B86" s="46"/>
      <c r="C86" s="46"/>
      <c r="D86" s="46"/>
      <c r="E86" s="47"/>
      <c r="F86" s="47"/>
      <c r="G86" s="4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46"/>
      <c r="B87" s="46"/>
      <c r="C87" s="46"/>
      <c r="D87" s="46"/>
      <c r="E87" s="47"/>
      <c r="F87" s="47"/>
      <c r="G87" s="4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46"/>
      <c r="B88" s="46"/>
      <c r="C88" s="46"/>
      <c r="D88" s="46"/>
      <c r="E88" s="47"/>
      <c r="F88" s="47"/>
      <c r="G88" s="4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46"/>
      <c r="B89" s="46"/>
      <c r="C89" s="46"/>
      <c r="D89" s="46"/>
      <c r="E89" s="47"/>
      <c r="F89" s="47"/>
      <c r="G89" s="4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46"/>
      <c r="B90" s="46"/>
      <c r="C90" s="46"/>
      <c r="D90" s="46"/>
      <c r="E90" s="47"/>
      <c r="F90" s="47"/>
      <c r="G90" s="4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46"/>
      <c r="B91" s="46"/>
      <c r="C91" s="46"/>
      <c r="D91" s="46"/>
      <c r="E91" s="47"/>
      <c r="F91" s="47"/>
      <c r="G91" s="4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46"/>
      <c r="B92" s="46"/>
      <c r="C92" s="46"/>
      <c r="D92" s="46"/>
      <c r="E92" s="47"/>
      <c r="F92" s="47"/>
      <c r="G92" s="4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46"/>
      <c r="B93" s="46"/>
      <c r="C93" s="46"/>
      <c r="D93" s="46"/>
      <c r="E93" s="47"/>
      <c r="F93" s="47"/>
      <c r="G93" s="4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46"/>
      <c r="B94" s="46"/>
      <c r="C94" s="46"/>
      <c r="D94" s="46"/>
      <c r="E94" s="47"/>
      <c r="F94" s="47"/>
      <c r="G94" s="4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46"/>
      <c r="B95" s="46"/>
      <c r="C95" s="46"/>
      <c r="D95" s="46"/>
      <c r="E95" s="47"/>
      <c r="F95" s="47"/>
      <c r="G95" s="4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46"/>
      <c r="B96" s="46"/>
      <c r="C96" s="46"/>
      <c r="D96" s="46"/>
      <c r="E96" s="47"/>
      <c r="F96" s="47"/>
      <c r="G96" s="4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6"/>
      <c r="B97" s="46"/>
      <c r="C97" s="46"/>
      <c r="D97" s="46"/>
      <c r="E97" s="47"/>
      <c r="F97" s="47"/>
      <c r="G97" s="4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6"/>
      <c r="B98" s="46"/>
      <c r="C98" s="46"/>
      <c r="D98" s="46"/>
      <c r="E98" s="47"/>
      <c r="F98" s="47"/>
      <c r="G98" s="4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46"/>
      <c r="B99" s="46"/>
      <c r="C99" s="46"/>
      <c r="D99" s="46"/>
      <c r="E99" s="47"/>
      <c r="F99" s="47"/>
      <c r="G99" s="4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46"/>
      <c r="B100" s="46"/>
      <c r="C100" s="46"/>
      <c r="D100" s="46"/>
      <c r="E100" s="47"/>
      <c r="F100" s="47"/>
      <c r="G100" s="4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46"/>
      <c r="B101" s="46"/>
      <c r="C101" s="46"/>
      <c r="D101" s="46"/>
      <c r="E101" s="47"/>
      <c r="F101" s="47"/>
      <c r="G101" s="4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46"/>
      <c r="B102" s="46"/>
      <c r="C102" s="46"/>
      <c r="D102" s="46"/>
      <c r="E102" s="47"/>
      <c r="F102" s="47"/>
      <c r="G102" s="4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46"/>
      <c r="B103" s="46"/>
      <c r="C103" s="46"/>
      <c r="D103" s="46"/>
      <c r="E103" s="47"/>
      <c r="F103" s="47"/>
      <c r="G103" s="4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46"/>
      <c r="B104" s="46"/>
      <c r="C104" s="46"/>
      <c r="D104" s="46"/>
      <c r="E104" s="47"/>
      <c r="F104" s="47"/>
      <c r="G104" s="4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46"/>
      <c r="B105" s="46"/>
      <c r="C105" s="46"/>
      <c r="D105" s="46"/>
      <c r="E105" s="47"/>
      <c r="F105" s="47"/>
      <c r="G105" s="4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46"/>
      <c r="B106" s="46"/>
      <c r="C106" s="46"/>
      <c r="D106" s="46"/>
      <c r="E106" s="47"/>
      <c r="F106" s="47"/>
      <c r="G106" s="4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46"/>
      <c r="B107" s="46"/>
      <c r="C107" s="46"/>
      <c r="D107" s="46"/>
      <c r="E107" s="47"/>
      <c r="F107" s="47"/>
      <c r="G107" s="4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46"/>
      <c r="B108" s="46"/>
      <c r="C108" s="46"/>
      <c r="D108" s="46"/>
      <c r="E108" s="47"/>
      <c r="F108" s="47"/>
      <c r="G108" s="4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46"/>
      <c r="B109" s="46"/>
      <c r="C109" s="46"/>
      <c r="D109" s="46"/>
      <c r="E109" s="47"/>
      <c r="F109" s="47"/>
      <c r="G109" s="4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46"/>
      <c r="B110" s="46"/>
      <c r="C110" s="46"/>
      <c r="D110" s="46"/>
      <c r="E110" s="47"/>
      <c r="F110" s="47"/>
      <c r="G110" s="4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46"/>
      <c r="B111" s="46"/>
      <c r="C111" s="46"/>
      <c r="D111" s="46"/>
      <c r="E111" s="47"/>
      <c r="F111" s="47"/>
      <c r="G111" s="4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46"/>
      <c r="B112" s="46"/>
      <c r="C112" s="46"/>
      <c r="D112" s="46"/>
      <c r="E112" s="47"/>
      <c r="F112" s="47"/>
      <c r="G112" s="4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46"/>
      <c r="B113" s="46"/>
      <c r="C113" s="46"/>
      <c r="D113" s="46"/>
      <c r="E113" s="47"/>
      <c r="F113" s="47"/>
      <c r="G113" s="4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46"/>
      <c r="B114" s="46"/>
      <c r="C114" s="46"/>
      <c r="D114" s="46"/>
      <c r="E114" s="47"/>
      <c r="F114" s="47"/>
      <c r="G114" s="4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6"/>
      <c r="B115" s="46"/>
      <c r="C115" s="46"/>
      <c r="D115" s="46"/>
      <c r="E115" s="47"/>
      <c r="F115" s="47"/>
      <c r="G115" s="4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6"/>
      <c r="B116" s="46"/>
      <c r="C116" s="46"/>
      <c r="D116" s="46"/>
      <c r="E116" s="47"/>
      <c r="F116" s="47"/>
      <c r="G116" s="4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46"/>
      <c r="B117" s="46"/>
      <c r="C117" s="46"/>
      <c r="D117" s="46"/>
      <c r="E117" s="47"/>
      <c r="F117" s="47"/>
      <c r="G117" s="4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46"/>
      <c r="B118" s="46"/>
      <c r="C118" s="46"/>
      <c r="D118" s="46"/>
      <c r="E118" s="47"/>
      <c r="F118" s="47"/>
      <c r="G118" s="4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46"/>
      <c r="B119" s="46"/>
      <c r="C119" s="46"/>
      <c r="D119" s="46"/>
      <c r="E119" s="47"/>
      <c r="F119" s="47"/>
      <c r="G119" s="4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6"/>
      <c r="B120" s="46"/>
      <c r="C120" s="46"/>
      <c r="D120" s="46"/>
      <c r="E120" s="47"/>
      <c r="F120" s="47"/>
      <c r="G120" s="4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6"/>
      <c r="B121" s="46"/>
      <c r="C121" s="46"/>
      <c r="D121" s="46"/>
      <c r="E121" s="47"/>
      <c r="F121" s="47"/>
      <c r="G121" s="4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6"/>
      <c r="B122" s="46"/>
      <c r="C122" s="46"/>
      <c r="D122" s="46"/>
      <c r="E122" s="47"/>
      <c r="F122" s="47"/>
      <c r="G122" s="4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6"/>
      <c r="B123" s="46"/>
      <c r="C123" s="46"/>
      <c r="D123" s="46"/>
      <c r="E123" s="47"/>
      <c r="F123" s="47"/>
      <c r="G123" s="4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6"/>
      <c r="B124" s="46"/>
      <c r="C124" s="46"/>
      <c r="D124" s="46"/>
      <c r="E124" s="47"/>
      <c r="F124" s="47"/>
      <c r="G124" s="4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46"/>
      <c r="B125" s="46"/>
      <c r="C125" s="46"/>
      <c r="D125" s="46"/>
      <c r="E125" s="47"/>
      <c r="F125" s="47"/>
      <c r="G125" s="4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46"/>
      <c r="B126" s="46"/>
      <c r="C126" s="46"/>
      <c r="D126" s="46"/>
      <c r="E126" s="47"/>
      <c r="F126" s="47"/>
      <c r="G126" s="4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46"/>
      <c r="B127" s="46"/>
      <c r="C127" s="46"/>
      <c r="D127" s="46"/>
      <c r="E127" s="47"/>
      <c r="F127" s="47"/>
      <c r="G127" s="4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46"/>
      <c r="B128" s="46"/>
      <c r="C128" s="46"/>
      <c r="D128" s="46"/>
      <c r="E128" s="47"/>
      <c r="F128" s="47"/>
      <c r="G128" s="4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46"/>
      <c r="B129" s="46"/>
      <c r="C129" s="46"/>
      <c r="D129" s="46"/>
      <c r="E129" s="47"/>
      <c r="F129" s="47"/>
      <c r="G129" s="4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46"/>
      <c r="B130" s="46"/>
      <c r="C130" s="46"/>
      <c r="D130" s="46"/>
      <c r="E130" s="47"/>
      <c r="F130" s="47"/>
      <c r="G130" s="4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46"/>
      <c r="B131" s="46"/>
      <c r="C131" s="46"/>
      <c r="D131" s="46"/>
      <c r="E131" s="47"/>
      <c r="F131" s="47"/>
      <c r="G131" s="4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46"/>
      <c r="B132" s="46"/>
      <c r="C132" s="46"/>
      <c r="D132" s="46"/>
      <c r="E132" s="47"/>
      <c r="F132" s="47"/>
      <c r="G132" s="4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46"/>
      <c r="B133" s="46"/>
      <c r="C133" s="46"/>
      <c r="D133" s="46"/>
      <c r="E133" s="47"/>
      <c r="F133" s="47"/>
      <c r="G133" s="4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46"/>
      <c r="B134" s="46"/>
      <c r="C134" s="46"/>
      <c r="D134" s="46"/>
      <c r="E134" s="47"/>
      <c r="F134" s="47"/>
      <c r="G134" s="4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46"/>
      <c r="B135" s="46"/>
      <c r="C135" s="46"/>
      <c r="D135" s="46"/>
      <c r="E135" s="47"/>
      <c r="F135" s="47"/>
      <c r="G135" s="4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46"/>
      <c r="B136" s="46"/>
      <c r="C136" s="46"/>
      <c r="D136" s="46"/>
      <c r="E136" s="47"/>
      <c r="F136" s="47"/>
      <c r="G136" s="4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46"/>
      <c r="B137" s="46"/>
      <c r="C137" s="46"/>
      <c r="D137" s="46"/>
      <c r="E137" s="47"/>
      <c r="F137" s="47"/>
      <c r="G137" s="4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46"/>
      <c r="B138" s="46"/>
      <c r="C138" s="46"/>
      <c r="D138" s="46"/>
      <c r="E138" s="47"/>
      <c r="F138" s="47"/>
      <c r="G138" s="4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46"/>
      <c r="B139" s="46"/>
      <c r="C139" s="46"/>
      <c r="D139" s="46"/>
      <c r="E139" s="47"/>
      <c r="F139" s="47"/>
      <c r="G139" s="4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46"/>
      <c r="B140" s="46"/>
      <c r="C140" s="46"/>
      <c r="D140" s="46"/>
      <c r="E140" s="47"/>
      <c r="F140" s="47"/>
      <c r="G140" s="4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46"/>
      <c r="B141" s="46"/>
      <c r="C141" s="46"/>
      <c r="D141" s="46"/>
      <c r="E141" s="47"/>
      <c r="F141" s="47"/>
      <c r="G141" s="4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46"/>
      <c r="B142" s="46"/>
      <c r="C142" s="46"/>
      <c r="D142" s="46"/>
      <c r="E142" s="47"/>
      <c r="F142" s="47"/>
      <c r="G142" s="4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6"/>
      <c r="B143" s="46"/>
      <c r="C143" s="46"/>
      <c r="D143" s="46"/>
      <c r="E143" s="47"/>
      <c r="F143" s="47"/>
      <c r="G143" s="4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46"/>
      <c r="B144" s="46"/>
      <c r="C144" s="46"/>
      <c r="D144" s="46"/>
      <c r="E144" s="47"/>
      <c r="F144" s="47"/>
      <c r="G144" s="4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46"/>
      <c r="B145" s="46"/>
      <c r="C145" s="46"/>
      <c r="D145" s="46"/>
      <c r="E145" s="47"/>
      <c r="F145" s="47"/>
      <c r="G145" s="4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46"/>
      <c r="B146" s="46"/>
      <c r="C146" s="46"/>
      <c r="D146" s="46"/>
      <c r="E146" s="47"/>
      <c r="F146" s="47"/>
      <c r="G146" s="4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6"/>
      <c r="B147" s="46"/>
      <c r="C147" s="46"/>
      <c r="D147" s="46"/>
      <c r="E147" s="47"/>
      <c r="F147" s="47"/>
      <c r="G147" s="4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46"/>
      <c r="B148" s="46"/>
      <c r="C148" s="46"/>
      <c r="D148" s="46"/>
      <c r="E148" s="47"/>
      <c r="F148" s="47"/>
      <c r="G148" s="4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46"/>
      <c r="B149" s="46"/>
      <c r="C149" s="46"/>
      <c r="D149" s="46"/>
      <c r="E149" s="47"/>
      <c r="F149" s="47"/>
      <c r="G149" s="4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46"/>
      <c r="B150" s="46"/>
      <c r="C150" s="46"/>
      <c r="D150" s="46"/>
      <c r="E150" s="47"/>
      <c r="F150" s="47"/>
      <c r="G150" s="4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46"/>
      <c r="B151" s="46"/>
      <c r="C151" s="46"/>
      <c r="D151" s="46"/>
      <c r="E151" s="47"/>
      <c r="F151" s="47"/>
      <c r="G151" s="4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46"/>
      <c r="B152" s="46"/>
      <c r="C152" s="46"/>
      <c r="D152" s="46"/>
      <c r="E152" s="47"/>
      <c r="F152" s="47"/>
      <c r="G152" s="4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46"/>
      <c r="B153" s="46"/>
      <c r="C153" s="46"/>
      <c r="D153" s="46"/>
      <c r="E153" s="47"/>
      <c r="F153" s="47"/>
      <c r="G153" s="4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46"/>
      <c r="B154" s="46"/>
      <c r="C154" s="46"/>
      <c r="D154" s="46"/>
      <c r="E154" s="47"/>
      <c r="F154" s="47"/>
      <c r="G154" s="4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46"/>
      <c r="B155" s="46"/>
      <c r="C155" s="46"/>
      <c r="D155" s="46"/>
      <c r="E155" s="47"/>
      <c r="F155" s="47"/>
      <c r="G155" s="4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46"/>
      <c r="B156" s="46"/>
      <c r="C156" s="46"/>
      <c r="D156" s="46"/>
      <c r="E156" s="47"/>
      <c r="F156" s="47"/>
      <c r="G156" s="4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46"/>
      <c r="B157" s="46"/>
      <c r="C157" s="46"/>
      <c r="D157" s="46"/>
      <c r="E157" s="47"/>
      <c r="F157" s="47"/>
      <c r="G157" s="4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46"/>
      <c r="B158" s="46"/>
      <c r="C158" s="46"/>
      <c r="D158" s="46"/>
      <c r="E158" s="47"/>
      <c r="F158" s="47"/>
      <c r="G158" s="4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46"/>
      <c r="B159" s="46"/>
      <c r="C159" s="46"/>
      <c r="D159" s="46"/>
      <c r="E159" s="47"/>
      <c r="F159" s="47"/>
      <c r="G159" s="4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46"/>
      <c r="B160" s="46"/>
      <c r="C160" s="46"/>
      <c r="D160" s="46"/>
      <c r="E160" s="47"/>
      <c r="F160" s="47"/>
      <c r="G160" s="4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46"/>
      <c r="B161" s="46"/>
      <c r="C161" s="46"/>
      <c r="D161" s="46"/>
      <c r="E161" s="47"/>
      <c r="F161" s="47"/>
      <c r="G161" s="4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46"/>
      <c r="B162" s="46"/>
      <c r="C162" s="46"/>
      <c r="D162" s="46"/>
      <c r="E162" s="47"/>
      <c r="F162" s="47"/>
      <c r="G162" s="4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6"/>
      <c r="B163" s="46"/>
      <c r="C163" s="46"/>
      <c r="D163" s="46"/>
      <c r="E163" s="47"/>
      <c r="F163" s="47"/>
      <c r="G163" s="4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6"/>
      <c r="B164" s="46"/>
      <c r="C164" s="46"/>
      <c r="D164" s="46"/>
      <c r="E164" s="47"/>
      <c r="F164" s="47"/>
      <c r="G164" s="4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46"/>
      <c r="B165" s="46"/>
      <c r="C165" s="46"/>
      <c r="D165" s="46"/>
      <c r="E165" s="47"/>
      <c r="F165" s="47"/>
      <c r="G165" s="4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46"/>
      <c r="B166" s="46"/>
      <c r="C166" s="46"/>
      <c r="D166" s="46"/>
      <c r="E166" s="47"/>
      <c r="F166" s="47"/>
      <c r="G166" s="4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46"/>
      <c r="B167" s="46"/>
      <c r="C167" s="46"/>
      <c r="D167" s="46"/>
      <c r="E167" s="47"/>
      <c r="F167" s="47"/>
      <c r="G167" s="4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46"/>
      <c r="B168" s="46"/>
      <c r="C168" s="46"/>
      <c r="D168" s="46"/>
      <c r="E168" s="47"/>
      <c r="F168" s="47"/>
      <c r="G168" s="4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46"/>
      <c r="B169" s="46"/>
      <c r="C169" s="46"/>
      <c r="D169" s="46"/>
      <c r="E169" s="47"/>
      <c r="F169" s="47"/>
      <c r="G169" s="4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46"/>
      <c r="B170" s="46"/>
      <c r="C170" s="46"/>
      <c r="D170" s="46"/>
      <c r="E170" s="47"/>
      <c r="F170" s="47"/>
      <c r="G170" s="4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46"/>
      <c r="B171" s="46"/>
      <c r="C171" s="46"/>
      <c r="D171" s="46"/>
      <c r="E171" s="47"/>
      <c r="F171" s="47"/>
      <c r="G171" s="4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46"/>
      <c r="B172" s="46"/>
      <c r="C172" s="46"/>
      <c r="D172" s="46"/>
      <c r="E172" s="47"/>
      <c r="F172" s="47"/>
      <c r="G172" s="4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46"/>
      <c r="B173" s="46"/>
      <c r="C173" s="46"/>
      <c r="D173" s="46"/>
      <c r="E173" s="47"/>
      <c r="F173" s="47"/>
      <c r="G173" s="4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46"/>
      <c r="B174" s="46"/>
      <c r="C174" s="46"/>
      <c r="D174" s="46"/>
      <c r="E174" s="47"/>
      <c r="F174" s="47"/>
      <c r="G174" s="4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46"/>
      <c r="B175" s="46"/>
      <c r="C175" s="46"/>
      <c r="D175" s="46"/>
      <c r="E175" s="47"/>
      <c r="F175" s="47"/>
      <c r="G175" s="4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46"/>
      <c r="B176" s="46"/>
      <c r="C176" s="46"/>
      <c r="D176" s="46"/>
      <c r="E176" s="47"/>
      <c r="F176" s="47"/>
      <c r="G176" s="4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46"/>
      <c r="B177" s="46"/>
      <c r="C177" s="46"/>
      <c r="D177" s="46"/>
      <c r="E177" s="47"/>
      <c r="F177" s="47"/>
      <c r="G177" s="4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46"/>
      <c r="B178" s="46"/>
      <c r="C178" s="46"/>
      <c r="D178" s="46"/>
      <c r="E178" s="47"/>
      <c r="F178" s="47"/>
      <c r="G178" s="4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46"/>
      <c r="B179" s="46"/>
      <c r="C179" s="46"/>
      <c r="D179" s="46"/>
      <c r="E179" s="47"/>
      <c r="F179" s="47"/>
      <c r="G179" s="4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46"/>
      <c r="B180" s="46"/>
      <c r="C180" s="46"/>
      <c r="D180" s="46"/>
      <c r="E180" s="47"/>
      <c r="F180" s="47"/>
      <c r="G180" s="4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46"/>
      <c r="B181" s="46"/>
      <c r="C181" s="46"/>
      <c r="D181" s="46"/>
      <c r="E181" s="47"/>
      <c r="F181" s="47"/>
      <c r="G181" s="4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6"/>
      <c r="B182" s="46"/>
      <c r="C182" s="46"/>
      <c r="D182" s="46"/>
      <c r="E182" s="47"/>
      <c r="F182" s="47"/>
      <c r="G182" s="4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46"/>
      <c r="B183" s="46"/>
      <c r="C183" s="46"/>
      <c r="D183" s="46"/>
      <c r="E183" s="47"/>
      <c r="F183" s="47"/>
      <c r="G183" s="4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46"/>
      <c r="B184" s="46"/>
      <c r="C184" s="46"/>
      <c r="D184" s="46"/>
      <c r="E184" s="47"/>
      <c r="F184" s="47"/>
      <c r="G184" s="4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46"/>
      <c r="B185" s="46"/>
      <c r="C185" s="46"/>
      <c r="D185" s="46"/>
      <c r="E185" s="47"/>
      <c r="F185" s="47"/>
      <c r="G185" s="4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46"/>
      <c r="B186" s="46"/>
      <c r="C186" s="46"/>
      <c r="D186" s="46"/>
      <c r="E186" s="47"/>
      <c r="F186" s="47"/>
      <c r="G186" s="4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46"/>
      <c r="B187" s="46"/>
      <c r="C187" s="46"/>
      <c r="D187" s="46"/>
      <c r="E187" s="47"/>
      <c r="F187" s="47"/>
      <c r="G187" s="4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46"/>
      <c r="B188" s="46"/>
      <c r="C188" s="46"/>
      <c r="D188" s="46"/>
      <c r="E188" s="47"/>
      <c r="F188" s="47"/>
      <c r="G188" s="4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46"/>
      <c r="B189" s="46"/>
      <c r="C189" s="46"/>
      <c r="D189" s="46"/>
      <c r="E189" s="47"/>
      <c r="F189" s="47"/>
      <c r="G189" s="4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46"/>
      <c r="B190" s="46"/>
      <c r="C190" s="46"/>
      <c r="D190" s="46"/>
      <c r="E190" s="47"/>
      <c r="F190" s="47"/>
      <c r="G190" s="4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46"/>
      <c r="B191" s="46"/>
      <c r="C191" s="46"/>
      <c r="D191" s="46"/>
      <c r="E191" s="47"/>
      <c r="F191" s="47"/>
      <c r="G191" s="4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46"/>
      <c r="B192" s="46"/>
      <c r="C192" s="46"/>
      <c r="D192" s="46"/>
      <c r="E192" s="47"/>
      <c r="F192" s="47"/>
      <c r="G192" s="4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46"/>
      <c r="B193" s="46"/>
      <c r="C193" s="46"/>
      <c r="D193" s="46"/>
      <c r="E193" s="47"/>
      <c r="F193" s="47"/>
      <c r="G193" s="4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46"/>
      <c r="B194" s="46"/>
      <c r="C194" s="46"/>
      <c r="D194" s="46"/>
      <c r="E194" s="47"/>
      <c r="F194" s="47"/>
      <c r="G194" s="4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46"/>
      <c r="B195" s="46"/>
      <c r="C195" s="46"/>
      <c r="D195" s="46"/>
      <c r="E195" s="47"/>
      <c r="F195" s="47"/>
      <c r="G195" s="4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46"/>
      <c r="B196" s="46"/>
      <c r="C196" s="46"/>
      <c r="D196" s="46"/>
      <c r="E196" s="47"/>
      <c r="F196" s="47"/>
      <c r="G196" s="4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46"/>
      <c r="B197" s="46"/>
      <c r="C197" s="46"/>
      <c r="D197" s="46"/>
      <c r="E197" s="47"/>
      <c r="F197" s="47"/>
      <c r="G197" s="4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46"/>
      <c r="B198" s="46"/>
      <c r="C198" s="46"/>
      <c r="D198" s="46"/>
      <c r="E198" s="47"/>
      <c r="F198" s="47"/>
      <c r="G198" s="4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46"/>
      <c r="B199" s="46"/>
      <c r="C199" s="46"/>
      <c r="D199" s="46"/>
      <c r="E199" s="47"/>
      <c r="F199" s="47"/>
      <c r="G199" s="4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6"/>
      <c r="B200" s="46"/>
      <c r="C200" s="46"/>
      <c r="D200" s="46"/>
      <c r="E200" s="47"/>
      <c r="F200" s="47"/>
      <c r="G200" s="4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46"/>
      <c r="B201" s="46"/>
      <c r="C201" s="46"/>
      <c r="D201" s="46"/>
      <c r="E201" s="47"/>
      <c r="F201" s="47"/>
      <c r="G201" s="4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46"/>
      <c r="B202" s="46"/>
      <c r="C202" s="46"/>
      <c r="D202" s="46"/>
      <c r="E202" s="47"/>
      <c r="F202" s="47"/>
      <c r="G202" s="4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46"/>
      <c r="B203" s="46"/>
      <c r="C203" s="46"/>
      <c r="D203" s="46"/>
      <c r="E203" s="47"/>
      <c r="F203" s="47"/>
      <c r="G203" s="4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46"/>
      <c r="B204" s="46"/>
      <c r="C204" s="46"/>
      <c r="D204" s="46"/>
      <c r="E204" s="47"/>
      <c r="F204" s="47"/>
      <c r="G204" s="4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46"/>
      <c r="B205" s="46"/>
      <c r="C205" s="46"/>
      <c r="D205" s="46"/>
      <c r="E205" s="47"/>
      <c r="F205" s="47"/>
      <c r="G205" s="4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46"/>
      <c r="B206" s="46"/>
      <c r="C206" s="46"/>
      <c r="D206" s="46"/>
      <c r="E206" s="47"/>
      <c r="F206" s="47"/>
      <c r="G206" s="4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46"/>
      <c r="B207" s="46"/>
      <c r="C207" s="46"/>
      <c r="D207" s="46"/>
      <c r="E207" s="47"/>
      <c r="F207" s="47"/>
      <c r="G207" s="4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46"/>
      <c r="B208" s="46"/>
      <c r="C208" s="46"/>
      <c r="D208" s="46"/>
      <c r="E208" s="47"/>
      <c r="F208" s="47"/>
      <c r="G208" s="4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46"/>
      <c r="B209" s="46"/>
      <c r="C209" s="46"/>
      <c r="D209" s="46"/>
      <c r="E209" s="47"/>
      <c r="F209" s="47"/>
      <c r="G209" s="4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46"/>
      <c r="B210" s="46"/>
      <c r="C210" s="46"/>
      <c r="D210" s="46"/>
      <c r="E210" s="47"/>
      <c r="F210" s="47"/>
      <c r="G210" s="4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46"/>
      <c r="B211" s="46"/>
      <c r="C211" s="46"/>
      <c r="D211" s="46"/>
      <c r="E211" s="47"/>
      <c r="F211" s="47"/>
      <c r="G211" s="4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46"/>
      <c r="B212" s="46"/>
      <c r="C212" s="46"/>
      <c r="D212" s="46"/>
      <c r="E212" s="47"/>
      <c r="F212" s="47"/>
      <c r="G212" s="4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46"/>
      <c r="B213" s="46"/>
      <c r="C213" s="46"/>
      <c r="D213" s="46"/>
      <c r="E213" s="47"/>
      <c r="F213" s="47"/>
      <c r="G213" s="4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46"/>
      <c r="B214" s="46"/>
      <c r="C214" s="46"/>
      <c r="D214" s="46"/>
      <c r="E214" s="47"/>
      <c r="F214" s="47"/>
      <c r="G214" s="4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46"/>
      <c r="B215" s="46"/>
      <c r="C215" s="46"/>
      <c r="D215" s="46"/>
      <c r="E215" s="47"/>
      <c r="F215" s="47"/>
      <c r="G215" s="4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46"/>
      <c r="B216" s="46"/>
      <c r="C216" s="46"/>
      <c r="D216" s="46"/>
      <c r="E216" s="47"/>
      <c r="F216" s="47"/>
      <c r="G216" s="4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46"/>
      <c r="B217" s="46"/>
      <c r="C217" s="46"/>
      <c r="D217" s="46"/>
      <c r="E217" s="47"/>
      <c r="F217" s="47"/>
      <c r="G217" s="4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46"/>
      <c r="B218" s="46"/>
      <c r="C218" s="46"/>
      <c r="D218" s="46"/>
      <c r="E218" s="47"/>
      <c r="F218" s="47"/>
      <c r="G218" s="4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6"/>
      <c r="B219" s="46"/>
      <c r="C219" s="46"/>
      <c r="D219" s="46"/>
      <c r="E219" s="47"/>
      <c r="F219" s="47"/>
      <c r="G219" s="4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46"/>
      <c r="B220" s="46"/>
      <c r="C220" s="46"/>
      <c r="D220" s="46"/>
      <c r="E220" s="47"/>
      <c r="F220" s="47"/>
      <c r="G220" s="4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">
    <mergeCell ref="A4:E4"/>
    <mergeCell ref="D6:E6"/>
    <mergeCell ref="F6:G6"/>
  </mergeCells>
  <printOptions/>
  <pageMargins left="1.07" right="0.11811023622047245" top="1.28" bottom="0.7874015748031497" header="0" footer="0"/>
  <pageSetup horizontalDpi="600" verticalDpi="600" orientation="landscape" paperSize="9" scale="90" r:id="rId1"/>
  <headerFooter>
    <oddFooter>&amp;C&amp;P/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2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9.140625" style="59" customWidth="1"/>
    <col min="3" max="3" width="57.421875" style="59" customWidth="1"/>
    <col min="4" max="4" width="14.28125" style="59" customWidth="1"/>
    <col min="5" max="5" width="9.140625" style="59" customWidth="1"/>
    <col min="6" max="9" width="9.140625" style="40" customWidth="1"/>
    <col min="10" max="24" width="8.7109375" style="40" customWidth="1"/>
    <col min="25" max="16384" width="14.421875" style="40" customWidth="1"/>
  </cols>
  <sheetData>
    <row r="1" spans="1:24" ht="12.75" customHeight="1">
      <c r="A1" s="57"/>
      <c r="B1" s="57"/>
      <c r="C1" s="57"/>
      <c r="D1" s="57"/>
      <c r="E1" s="57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2.75" customHeight="1">
      <c r="A2" s="58"/>
      <c r="B2" s="93" t="s">
        <v>177</v>
      </c>
      <c r="C2" s="93"/>
      <c r="D2" s="93"/>
      <c r="E2" s="58"/>
      <c r="F2" s="39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4" ht="28.5" customHeight="1">
      <c r="B3" s="94" t="s">
        <v>178</v>
      </c>
      <c r="C3" s="94"/>
      <c r="D3" s="94"/>
      <c r="E3" s="60"/>
      <c r="F3" s="41"/>
      <c r="G3" s="4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" customHeight="1">
      <c r="A4" s="57"/>
      <c r="B4" s="61"/>
      <c r="C4" s="62"/>
      <c r="D4" s="57"/>
      <c r="E4" s="5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2.75" customHeight="1">
      <c r="A5" s="63"/>
      <c r="B5" s="64" t="s">
        <v>5</v>
      </c>
      <c r="C5" s="64" t="s">
        <v>147</v>
      </c>
      <c r="D5" s="64" t="s">
        <v>148</v>
      </c>
      <c r="E5" s="6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12.75" customHeight="1">
      <c r="A6" s="63"/>
      <c r="B6" s="64">
        <v>1</v>
      </c>
      <c r="C6" s="64" t="s">
        <v>149</v>
      </c>
      <c r="D6" s="65"/>
      <c r="E6" s="63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2.75" customHeight="1">
      <c r="A7" s="57"/>
      <c r="B7" s="66" t="s">
        <v>150</v>
      </c>
      <c r="C7" s="67" t="s">
        <v>151</v>
      </c>
      <c r="D7" s="68">
        <v>0.0145</v>
      </c>
      <c r="E7" s="5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2.75" customHeight="1">
      <c r="A8" s="57"/>
      <c r="B8" s="66" t="s">
        <v>152</v>
      </c>
      <c r="C8" s="67" t="s">
        <v>153</v>
      </c>
      <c r="D8" s="68">
        <v>0.04</v>
      </c>
      <c r="E8" s="5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12.75" customHeight="1">
      <c r="A9" s="57"/>
      <c r="B9" s="66" t="s">
        <v>154</v>
      </c>
      <c r="C9" s="69" t="s">
        <v>155</v>
      </c>
      <c r="D9" s="68">
        <v>0.0262</v>
      </c>
      <c r="E9" s="70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12.75" customHeight="1">
      <c r="A10" s="57"/>
      <c r="B10" s="66" t="s">
        <v>156</v>
      </c>
      <c r="C10" s="69" t="s">
        <v>157</v>
      </c>
      <c r="D10" s="68">
        <f>SUM(D11:D13)</f>
        <v>0.1315</v>
      </c>
      <c r="E10" s="70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2.75" customHeight="1">
      <c r="A11" s="57"/>
      <c r="B11" s="66" t="s">
        <v>158</v>
      </c>
      <c r="C11" s="69" t="s">
        <v>159</v>
      </c>
      <c r="D11" s="68">
        <v>0.0365</v>
      </c>
      <c r="E11" s="70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ht="12.75" customHeight="1">
      <c r="A12" s="57"/>
      <c r="B12" s="66" t="s">
        <v>160</v>
      </c>
      <c r="C12" s="69" t="s">
        <v>161</v>
      </c>
      <c r="D12" s="68">
        <v>0.05</v>
      </c>
      <c r="E12" s="70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ht="12.75" customHeight="1">
      <c r="A13" s="57"/>
      <c r="B13" s="66" t="s">
        <v>162</v>
      </c>
      <c r="C13" s="69" t="s">
        <v>163</v>
      </c>
      <c r="D13" s="68">
        <v>0.045</v>
      </c>
      <c r="E13" s="70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12.75" customHeight="1">
      <c r="A14" s="57"/>
      <c r="B14" s="66">
        <v>2</v>
      </c>
      <c r="C14" s="69" t="s">
        <v>164</v>
      </c>
      <c r="D14" s="68"/>
      <c r="E14" s="7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12.75" customHeight="1">
      <c r="A15" s="57"/>
      <c r="B15" s="66" t="s">
        <v>165</v>
      </c>
      <c r="C15" s="69" t="s">
        <v>166</v>
      </c>
      <c r="D15" s="68">
        <v>0.06</v>
      </c>
      <c r="E15" s="7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ht="12.75" customHeight="1">
      <c r="A16" s="57"/>
      <c r="B16" s="66">
        <v>3</v>
      </c>
      <c r="C16" s="69" t="s">
        <v>167</v>
      </c>
      <c r="D16" s="68">
        <f>D25</f>
        <v>0.3214582403684514</v>
      </c>
      <c r="E16" s="5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12.75" customHeight="1">
      <c r="A17" s="57"/>
      <c r="B17" s="66"/>
      <c r="C17" s="64" t="s">
        <v>168</v>
      </c>
      <c r="D17" s="68"/>
      <c r="E17" s="5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2.75" customHeight="1">
      <c r="A18" s="57"/>
      <c r="B18" s="66"/>
      <c r="C18" s="67" t="s">
        <v>169</v>
      </c>
      <c r="D18" s="71">
        <f>1+(D7/1)</f>
        <v>1.0145</v>
      </c>
      <c r="E18" s="5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2.75" customHeight="1">
      <c r="A19" s="57"/>
      <c r="B19" s="66"/>
      <c r="C19" s="67" t="s">
        <v>170</v>
      </c>
      <c r="D19" s="71">
        <f>1+(D8/1)</f>
        <v>1.04</v>
      </c>
      <c r="E19" s="5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2.75" customHeight="1">
      <c r="A20" s="57"/>
      <c r="B20" s="66"/>
      <c r="C20" s="67" t="s">
        <v>171</v>
      </c>
      <c r="D20" s="71">
        <f>1+(D9/1)</f>
        <v>1.0262</v>
      </c>
      <c r="E20" s="5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2.75" customHeight="1">
      <c r="A21" s="57"/>
      <c r="B21" s="66"/>
      <c r="C21" s="67" t="s">
        <v>172</v>
      </c>
      <c r="D21" s="71">
        <f>1+(D15/1)</f>
        <v>1.06</v>
      </c>
      <c r="E21" s="5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2.75" customHeight="1">
      <c r="A22" s="57"/>
      <c r="B22" s="66"/>
      <c r="C22" s="67" t="s">
        <v>173</v>
      </c>
      <c r="D22" s="72">
        <f>1-(D10/1)</f>
        <v>0.8685</v>
      </c>
      <c r="E22" s="5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2.75" customHeight="1">
      <c r="A23" s="57"/>
      <c r="B23" s="66"/>
      <c r="C23" s="67" t="s">
        <v>174</v>
      </c>
      <c r="D23" s="72">
        <f>D18*D19*D20*D21</f>
        <v>1.14768648176</v>
      </c>
      <c r="E23" s="5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2.75" customHeight="1">
      <c r="A24" s="57"/>
      <c r="B24" s="66"/>
      <c r="C24" s="67" t="s">
        <v>175</v>
      </c>
      <c r="D24" s="72">
        <f>D23/D22</f>
        <v>1.3214582403684514</v>
      </c>
      <c r="E24" s="5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2.75" customHeight="1">
      <c r="A25" s="57"/>
      <c r="B25" s="66"/>
      <c r="C25" s="67" t="s">
        <v>176</v>
      </c>
      <c r="D25" s="72">
        <f>D24-1</f>
        <v>0.3214582403684514</v>
      </c>
      <c r="E25" s="5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2.75" customHeight="1">
      <c r="A26" s="57"/>
      <c r="B26" s="61"/>
      <c r="C26" s="57"/>
      <c r="D26" s="73"/>
      <c r="E26" s="5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2.75" customHeight="1">
      <c r="A27" s="57"/>
      <c r="B27" s="61"/>
      <c r="C27" s="57"/>
      <c r="D27" s="73"/>
      <c r="E27" s="5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2.75" customHeight="1">
      <c r="A28" s="57"/>
      <c r="B28" s="61"/>
      <c r="C28" s="57"/>
      <c r="D28" s="74"/>
      <c r="E28" s="58"/>
      <c r="F28" s="39"/>
      <c r="G28" s="39"/>
      <c r="H28" s="39"/>
      <c r="I28" s="3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2.75" customHeight="1">
      <c r="A29" s="57"/>
      <c r="B29" s="57"/>
      <c r="C29" s="57"/>
      <c r="D29" s="74"/>
      <c r="E29" s="58"/>
      <c r="F29" s="39"/>
      <c r="G29" s="39"/>
      <c r="H29" s="39"/>
      <c r="I29" s="3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2.75" customHeight="1">
      <c r="A30" s="57"/>
      <c r="B30" s="61"/>
      <c r="C30" s="57"/>
      <c r="D30" s="74"/>
      <c r="E30" s="75"/>
      <c r="F30" s="39"/>
      <c r="G30" s="39"/>
      <c r="H30" s="39"/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2.75" customHeight="1">
      <c r="A31" s="57"/>
      <c r="B31" s="61"/>
      <c r="C31" s="57"/>
      <c r="D31" s="76"/>
      <c r="E31" s="5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2.75" customHeight="1">
      <c r="A32" s="57"/>
      <c r="B32" s="61"/>
      <c r="C32" s="57"/>
      <c r="D32" s="70"/>
      <c r="E32" s="5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2.75" customHeight="1">
      <c r="A33" s="57"/>
      <c r="B33" s="61"/>
      <c r="C33" s="57"/>
      <c r="D33" s="57"/>
      <c r="E33" s="5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2.75" customHeight="1">
      <c r="A34" s="57"/>
      <c r="B34" s="61"/>
      <c r="C34" s="57"/>
      <c r="D34" s="57"/>
      <c r="E34" s="5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2.75" customHeight="1">
      <c r="A35" s="57"/>
      <c r="B35" s="61"/>
      <c r="C35" s="57"/>
      <c r="D35" s="57"/>
      <c r="E35" s="5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2.75" customHeight="1">
      <c r="A36" s="57"/>
      <c r="B36" s="61"/>
      <c r="C36" s="57"/>
      <c r="D36" s="57"/>
      <c r="E36" s="5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2.75" customHeight="1">
      <c r="A37" s="57"/>
      <c r="B37" s="61"/>
      <c r="C37" s="57"/>
      <c r="D37" s="57"/>
      <c r="E37" s="5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2.75" customHeight="1">
      <c r="A38" s="57"/>
      <c r="B38" s="61"/>
      <c r="C38" s="57"/>
      <c r="D38" s="57"/>
      <c r="E38" s="5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2.75" customHeight="1">
      <c r="A39" s="57"/>
      <c r="B39" s="61"/>
      <c r="C39" s="57"/>
      <c r="D39" s="57"/>
      <c r="E39" s="5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2.75" customHeight="1">
      <c r="A40" s="57"/>
      <c r="B40" s="61"/>
      <c r="C40" s="57"/>
      <c r="D40" s="57"/>
      <c r="E40" s="5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2.75" customHeight="1">
      <c r="A41" s="57"/>
      <c r="B41" s="61"/>
      <c r="C41" s="57"/>
      <c r="D41" s="57"/>
      <c r="E41" s="5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2.75" customHeight="1">
      <c r="A42" s="57"/>
      <c r="B42" s="61"/>
      <c r="C42" s="57"/>
      <c r="D42" s="57"/>
      <c r="E42" s="5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2.75" customHeight="1">
      <c r="A43" s="57"/>
      <c r="B43" s="61"/>
      <c r="C43" s="57"/>
      <c r="D43" s="57"/>
      <c r="E43" s="5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2.75" customHeight="1">
      <c r="A44" s="57"/>
      <c r="B44" s="61"/>
      <c r="C44" s="57"/>
      <c r="D44" s="57"/>
      <c r="E44" s="5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2.75" customHeight="1">
      <c r="A45" s="57"/>
      <c r="B45" s="61"/>
      <c r="C45" s="57"/>
      <c r="D45" s="57"/>
      <c r="E45" s="5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2.75" customHeight="1">
      <c r="A46" s="57"/>
      <c r="B46" s="61"/>
      <c r="C46" s="57"/>
      <c r="D46" s="57"/>
      <c r="E46" s="5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2.75" customHeight="1">
      <c r="A47" s="57"/>
      <c r="B47" s="61"/>
      <c r="C47" s="57"/>
      <c r="D47" s="57"/>
      <c r="E47" s="5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2.75" customHeight="1">
      <c r="A48" s="57"/>
      <c r="B48" s="61"/>
      <c r="C48" s="57"/>
      <c r="D48" s="57"/>
      <c r="E48" s="5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2.75" customHeight="1">
      <c r="A49" s="57"/>
      <c r="B49" s="61"/>
      <c r="C49" s="57"/>
      <c r="D49" s="57"/>
      <c r="E49" s="5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.75" customHeight="1">
      <c r="A50" s="57"/>
      <c r="B50" s="61"/>
      <c r="C50" s="57"/>
      <c r="D50" s="57"/>
      <c r="E50" s="5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2.75" customHeight="1">
      <c r="A51" s="57"/>
      <c r="B51" s="61"/>
      <c r="C51" s="57"/>
      <c r="D51" s="57"/>
      <c r="E51" s="5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2.75" customHeight="1">
      <c r="A52" s="57"/>
      <c r="B52" s="61"/>
      <c r="C52" s="57"/>
      <c r="D52" s="57"/>
      <c r="E52" s="5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2.75" customHeight="1">
      <c r="A53" s="57"/>
      <c r="B53" s="61"/>
      <c r="C53" s="57"/>
      <c r="D53" s="57"/>
      <c r="E53" s="5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2.75" customHeight="1">
      <c r="A54" s="57"/>
      <c r="B54" s="61"/>
      <c r="C54" s="57"/>
      <c r="D54" s="57"/>
      <c r="E54" s="5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2.75" customHeight="1">
      <c r="A55" s="57"/>
      <c r="B55" s="61"/>
      <c r="C55" s="57"/>
      <c r="D55" s="57"/>
      <c r="E55" s="5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2.75" customHeight="1">
      <c r="A56" s="57"/>
      <c r="B56" s="61"/>
      <c r="C56" s="57"/>
      <c r="D56" s="57"/>
      <c r="E56" s="5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2.75" customHeight="1">
      <c r="A57" s="57"/>
      <c r="B57" s="61"/>
      <c r="C57" s="57"/>
      <c r="D57" s="57"/>
      <c r="E57" s="5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2.75" customHeight="1">
      <c r="A58" s="57"/>
      <c r="B58" s="61"/>
      <c r="C58" s="57"/>
      <c r="D58" s="57"/>
      <c r="E58" s="5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2.75" customHeight="1">
      <c r="A59" s="57"/>
      <c r="B59" s="61"/>
      <c r="C59" s="57"/>
      <c r="D59" s="57"/>
      <c r="E59" s="5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2.75" customHeight="1">
      <c r="A60" s="57"/>
      <c r="B60" s="61"/>
      <c r="C60" s="57"/>
      <c r="D60" s="57"/>
      <c r="E60" s="5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2.75" customHeight="1">
      <c r="A61" s="57"/>
      <c r="B61" s="61"/>
      <c r="C61" s="57"/>
      <c r="D61" s="57"/>
      <c r="E61" s="5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2.75" customHeight="1">
      <c r="A62" s="57"/>
      <c r="B62" s="61"/>
      <c r="C62" s="57"/>
      <c r="D62" s="57"/>
      <c r="E62" s="5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2.75" customHeight="1">
      <c r="A63" s="57"/>
      <c r="B63" s="61"/>
      <c r="C63" s="57"/>
      <c r="D63" s="57"/>
      <c r="E63" s="5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2.75" customHeight="1">
      <c r="A64" s="57"/>
      <c r="B64" s="61"/>
      <c r="C64" s="57"/>
      <c r="D64" s="57"/>
      <c r="E64" s="5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2.75" customHeight="1">
      <c r="A65" s="57"/>
      <c r="B65" s="61"/>
      <c r="C65" s="57"/>
      <c r="D65" s="57"/>
      <c r="E65" s="5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2.75" customHeight="1">
      <c r="A66" s="57"/>
      <c r="B66" s="61"/>
      <c r="C66" s="57"/>
      <c r="D66" s="57"/>
      <c r="E66" s="5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2.75" customHeight="1">
      <c r="A67" s="57"/>
      <c r="B67" s="61"/>
      <c r="C67" s="57"/>
      <c r="D67" s="57"/>
      <c r="E67" s="5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2.75" customHeight="1">
      <c r="A68" s="57"/>
      <c r="B68" s="61"/>
      <c r="C68" s="57"/>
      <c r="D68" s="57"/>
      <c r="E68" s="5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2.75" customHeight="1">
      <c r="A69" s="57"/>
      <c r="B69" s="61"/>
      <c r="C69" s="57"/>
      <c r="D69" s="57"/>
      <c r="E69" s="5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2.75" customHeight="1">
      <c r="A70" s="57"/>
      <c r="B70" s="61"/>
      <c r="C70" s="57"/>
      <c r="D70" s="57"/>
      <c r="E70" s="5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2.75" customHeight="1">
      <c r="A71" s="57"/>
      <c r="B71" s="61"/>
      <c r="C71" s="57"/>
      <c r="D71" s="57"/>
      <c r="E71" s="5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2.75" customHeight="1">
      <c r="A72" s="57"/>
      <c r="B72" s="61"/>
      <c r="C72" s="57"/>
      <c r="D72" s="57"/>
      <c r="E72" s="5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2.75" customHeight="1">
      <c r="A73" s="57"/>
      <c r="B73" s="61"/>
      <c r="C73" s="57"/>
      <c r="D73" s="57"/>
      <c r="E73" s="5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2.75" customHeight="1">
      <c r="A74" s="57"/>
      <c r="B74" s="61"/>
      <c r="C74" s="57"/>
      <c r="D74" s="57"/>
      <c r="E74" s="5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2.75" customHeight="1">
      <c r="A75" s="57"/>
      <c r="B75" s="61"/>
      <c r="C75" s="57"/>
      <c r="D75" s="57"/>
      <c r="E75" s="5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2.75" customHeight="1">
      <c r="A76" s="57"/>
      <c r="B76" s="61"/>
      <c r="C76" s="57"/>
      <c r="D76" s="57"/>
      <c r="E76" s="5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2.75" customHeight="1">
      <c r="A77" s="57"/>
      <c r="B77" s="61"/>
      <c r="C77" s="57"/>
      <c r="D77" s="57"/>
      <c r="E77" s="5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2.75" customHeight="1">
      <c r="A78" s="57"/>
      <c r="B78" s="61"/>
      <c r="C78" s="57"/>
      <c r="D78" s="57"/>
      <c r="E78" s="5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2.75" customHeight="1">
      <c r="A79" s="57"/>
      <c r="B79" s="61"/>
      <c r="C79" s="57"/>
      <c r="D79" s="57"/>
      <c r="E79" s="5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2.75" customHeight="1">
      <c r="A80" s="57"/>
      <c r="B80" s="61"/>
      <c r="C80" s="57"/>
      <c r="D80" s="57"/>
      <c r="E80" s="5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2.75" customHeight="1">
      <c r="A81" s="57"/>
      <c r="B81" s="61"/>
      <c r="C81" s="57"/>
      <c r="D81" s="57"/>
      <c r="E81" s="5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2.75" customHeight="1">
      <c r="A82" s="57"/>
      <c r="B82" s="61"/>
      <c r="C82" s="57"/>
      <c r="D82" s="57"/>
      <c r="E82" s="5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2.75" customHeight="1">
      <c r="A83" s="57"/>
      <c r="B83" s="61"/>
      <c r="C83" s="57"/>
      <c r="D83" s="57"/>
      <c r="E83" s="5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2.75" customHeight="1">
      <c r="A84" s="57"/>
      <c r="B84" s="61"/>
      <c r="C84" s="57"/>
      <c r="D84" s="57"/>
      <c r="E84" s="5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2.75" customHeight="1">
      <c r="A85" s="57"/>
      <c r="B85" s="61"/>
      <c r="C85" s="57"/>
      <c r="D85" s="57"/>
      <c r="E85" s="5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2.75" customHeight="1">
      <c r="A86" s="57"/>
      <c r="B86" s="61"/>
      <c r="C86" s="57"/>
      <c r="D86" s="57"/>
      <c r="E86" s="5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2.75" customHeight="1">
      <c r="A87" s="57"/>
      <c r="B87" s="61"/>
      <c r="C87" s="57"/>
      <c r="D87" s="57"/>
      <c r="E87" s="5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2.75" customHeight="1">
      <c r="A88" s="57"/>
      <c r="B88" s="61"/>
      <c r="C88" s="57"/>
      <c r="D88" s="57"/>
      <c r="E88" s="5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2.75" customHeight="1">
      <c r="A89" s="57"/>
      <c r="B89" s="61"/>
      <c r="C89" s="57"/>
      <c r="D89" s="57"/>
      <c r="E89" s="5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2.75" customHeight="1">
      <c r="A90" s="57"/>
      <c r="B90" s="61"/>
      <c r="C90" s="57"/>
      <c r="D90" s="57"/>
      <c r="E90" s="5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2.75" customHeight="1">
      <c r="A91" s="57"/>
      <c r="B91" s="61"/>
      <c r="C91" s="57"/>
      <c r="D91" s="57"/>
      <c r="E91" s="57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2.75" customHeight="1">
      <c r="A92" s="57"/>
      <c r="B92" s="61"/>
      <c r="C92" s="57"/>
      <c r="D92" s="57"/>
      <c r="E92" s="5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2.75" customHeight="1">
      <c r="A93" s="57"/>
      <c r="B93" s="61"/>
      <c r="C93" s="57"/>
      <c r="D93" s="57"/>
      <c r="E93" s="5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2.75" customHeight="1">
      <c r="A94" s="57"/>
      <c r="B94" s="61"/>
      <c r="C94" s="57"/>
      <c r="D94" s="57"/>
      <c r="E94" s="57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2.75" customHeight="1">
      <c r="A95" s="57"/>
      <c r="B95" s="61"/>
      <c r="C95" s="57"/>
      <c r="D95" s="57"/>
      <c r="E95" s="5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2.75" customHeight="1">
      <c r="A96" s="57"/>
      <c r="B96" s="61"/>
      <c r="C96" s="57"/>
      <c r="D96" s="57"/>
      <c r="E96" s="5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2.75" customHeight="1">
      <c r="A97" s="57"/>
      <c r="B97" s="61"/>
      <c r="C97" s="57"/>
      <c r="D97" s="57"/>
      <c r="E97" s="5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2.75" customHeight="1">
      <c r="A98" s="57"/>
      <c r="B98" s="61"/>
      <c r="C98" s="57"/>
      <c r="D98" s="57"/>
      <c r="E98" s="5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2.75" customHeight="1">
      <c r="A99" s="57"/>
      <c r="B99" s="61"/>
      <c r="C99" s="57"/>
      <c r="D99" s="57"/>
      <c r="E99" s="5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2.75" customHeight="1">
      <c r="A100" s="57"/>
      <c r="B100" s="61"/>
      <c r="C100" s="57"/>
      <c r="D100" s="57"/>
      <c r="E100" s="57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12.75" customHeight="1">
      <c r="A101" s="57"/>
      <c r="B101" s="61"/>
      <c r="C101" s="57"/>
      <c r="D101" s="57"/>
      <c r="E101" s="57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12.75" customHeight="1">
      <c r="A102" s="57"/>
      <c r="B102" s="61"/>
      <c r="C102" s="57"/>
      <c r="D102" s="57"/>
      <c r="E102" s="57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12.75" customHeight="1">
      <c r="A103" s="57"/>
      <c r="B103" s="61"/>
      <c r="C103" s="57"/>
      <c r="D103" s="57"/>
      <c r="E103" s="5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12.75" customHeight="1">
      <c r="A104" s="57"/>
      <c r="B104" s="61"/>
      <c r="C104" s="57"/>
      <c r="D104" s="57"/>
      <c r="E104" s="57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ht="12.75" customHeight="1">
      <c r="A105" s="57"/>
      <c r="B105" s="61"/>
      <c r="C105" s="57"/>
      <c r="D105" s="57"/>
      <c r="E105" s="57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12.75" customHeight="1">
      <c r="A106" s="57"/>
      <c r="B106" s="61"/>
      <c r="C106" s="57"/>
      <c r="D106" s="57"/>
      <c r="E106" s="57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ht="12.75" customHeight="1">
      <c r="A107" s="57"/>
      <c r="B107" s="61"/>
      <c r="C107" s="57"/>
      <c r="D107" s="57"/>
      <c r="E107" s="57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2.75" customHeight="1">
      <c r="A108" s="57"/>
      <c r="B108" s="61"/>
      <c r="C108" s="57"/>
      <c r="D108" s="57"/>
      <c r="E108" s="57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2.75" customHeight="1">
      <c r="A109" s="57"/>
      <c r="B109" s="61"/>
      <c r="C109" s="57"/>
      <c r="D109" s="57"/>
      <c r="E109" s="57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 customHeight="1">
      <c r="A110" s="57"/>
      <c r="B110" s="61"/>
      <c r="C110" s="57"/>
      <c r="D110" s="57"/>
      <c r="E110" s="57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ht="12.75" customHeight="1">
      <c r="A111" s="57"/>
      <c r="B111" s="61"/>
      <c r="C111" s="57"/>
      <c r="D111" s="57"/>
      <c r="E111" s="57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ht="12.75" customHeight="1">
      <c r="A112" s="57"/>
      <c r="B112" s="61"/>
      <c r="C112" s="57"/>
      <c r="D112" s="57"/>
      <c r="E112" s="57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ht="12.75" customHeight="1">
      <c r="A113" s="57"/>
      <c r="B113" s="61"/>
      <c r="C113" s="57"/>
      <c r="D113" s="57"/>
      <c r="E113" s="5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12.75" customHeight="1">
      <c r="A114" s="57"/>
      <c r="B114" s="61"/>
      <c r="C114" s="57"/>
      <c r="D114" s="57"/>
      <c r="E114" s="57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ht="12.75" customHeight="1">
      <c r="A115" s="57"/>
      <c r="B115" s="61"/>
      <c r="C115" s="57"/>
      <c r="D115" s="57"/>
      <c r="E115" s="57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ht="12.75" customHeight="1">
      <c r="A116" s="57"/>
      <c r="B116" s="61"/>
      <c r="C116" s="57"/>
      <c r="D116" s="57"/>
      <c r="E116" s="57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ht="12.75" customHeight="1">
      <c r="A117" s="57"/>
      <c r="B117" s="61"/>
      <c r="C117" s="57"/>
      <c r="D117" s="57"/>
      <c r="E117" s="57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ht="12.75" customHeight="1">
      <c r="A118" s="57"/>
      <c r="B118" s="61"/>
      <c r="C118" s="57"/>
      <c r="D118" s="57"/>
      <c r="E118" s="57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ht="12.75" customHeight="1">
      <c r="A119" s="57"/>
      <c r="B119" s="61"/>
      <c r="C119" s="57"/>
      <c r="D119" s="57"/>
      <c r="E119" s="57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ht="12.75" customHeight="1">
      <c r="A120" s="57"/>
      <c r="B120" s="61"/>
      <c r="C120" s="57"/>
      <c r="D120" s="57"/>
      <c r="E120" s="57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1:24" ht="12.75" customHeight="1">
      <c r="A121" s="57"/>
      <c r="B121" s="61"/>
      <c r="C121" s="57"/>
      <c r="D121" s="57"/>
      <c r="E121" s="57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ht="12.75" customHeight="1">
      <c r="A122" s="57"/>
      <c r="B122" s="61"/>
      <c r="C122" s="57"/>
      <c r="D122" s="57"/>
      <c r="E122" s="57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ht="12.75" customHeight="1">
      <c r="A123" s="57"/>
      <c r="B123" s="61"/>
      <c r="C123" s="57"/>
      <c r="D123" s="57"/>
      <c r="E123" s="5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1:24" ht="12.75" customHeight="1">
      <c r="A124" s="57"/>
      <c r="B124" s="61"/>
      <c r="C124" s="57"/>
      <c r="D124" s="57"/>
      <c r="E124" s="57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1:24" ht="12.75" customHeight="1">
      <c r="A125" s="57"/>
      <c r="B125" s="61"/>
      <c r="C125" s="57"/>
      <c r="D125" s="57"/>
      <c r="E125" s="57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ht="12.75" customHeight="1">
      <c r="A126" s="57"/>
      <c r="B126" s="61"/>
      <c r="C126" s="57"/>
      <c r="D126" s="57"/>
      <c r="E126" s="57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1:24" ht="12.75" customHeight="1">
      <c r="A127" s="57"/>
      <c r="B127" s="61"/>
      <c r="C127" s="57"/>
      <c r="D127" s="57"/>
      <c r="E127" s="5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24" ht="12.75" customHeight="1">
      <c r="A128" s="57"/>
      <c r="B128" s="61"/>
      <c r="C128" s="57"/>
      <c r="D128" s="57"/>
      <c r="E128" s="57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ht="12.75" customHeight="1">
      <c r="A129" s="57"/>
      <c r="B129" s="61"/>
      <c r="C129" s="57"/>
      <c r="D129" s="57"/>
      <c r="E129" s="57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ht="12.75" customHeight="1">
      <c r="A130" s="57"/>
      <c r="B130" s="61"/>
      <c r="C130" s="57"/>
      <c r="D130" s="57"/>
      <c r="E130" s="57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ht="12.75" customHeight="1">
      <c r="A131" s="57"/>
      <c r="B131" s="61"/>
      <c r="C131" s="57"/>
      <c r="D131" s="57"/>
      <c r="E131" s="57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ht="12.75" customHeight="1">
      <c r="A132" s="57"/>
      <c r="B132" s="61"/>
      <c r="C132" s="57"/>
      <c r="D132" s="57"/>
      <c r="E132" s="5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ht="12.75" customHeight="1">
      <c r="A133" s="57"/>
      <c r="B133" s="61"/>
      <c r="C133" s="57"/>
      <c r="D133" s="57"/>
      <c r="E133" s="57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ht="12.75" customHeight="1">
      <c r="A134" s="57"/>
      <c r="B134" s="61"/>
      <c r="C134" s="57"/>
      <c r="D134" s="57"/>
      <c r="E134" s="57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1:24" ht="12.75" customHeight="1">
      <c r="A135" s="57"/>
      <c r="B135" s="61"/>
      <c r="C135" s="57"/>
      <c r="D135" s="57"/>
      <c r="E135" s="57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1:24" ht="12.75" customHeight="1">
      <c r="A136" s="57"/>
      <c r="B136" s="61"/>
      <c r="C136" s="57"/>
      <c r="D136" s="57"/>
      <c r="E136" s="57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1:24" ht="12.75" customHeight="1">
      <c r="A137" s="57"/>
      <c r="B137" s="61"/>
      <c r="C137" s="57"/>
      <c r="D137" s="57"/>
      <c r="E137" s="57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1:24" ht="12.75" customHeight="1">
      <c r="A138" s="57"/>
      <c r="B138" s="61"/>
      <c r="C138" s="57"/>
      <c r="D138" s="57"/>
      <c r="E138" s="57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1:24" ht="12.75" customHeight="1">
      <c r="A139" s="57"/>
      <c r="B139" s="61"/>
      <c r="C139" s="57"/>
      <c r="D139" s="57"/>
      <c r="E139" s="57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1:24" ht="12.75" customHeight="1">
      <c r="A140" s="57"/>
      <c r="B140" s="61"/>
      <c r="C140" s="57"/>
      <c r="D140" s="57"/>
      <c r="E140" s="57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1:24" ht="12.75" customHeight="1">
      <c r="A141" s="57"/>
      <c r="B141" s="61"/>
      <c r="C141" s="57"/>
      <c r="D141" s="57"/>
      <c r="E141" s="57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1:24" ht="12.75" customHeight="1">
      <c r="A142" s="57"/>
      <c r="B142" s="61"/>
      <c r="C142" s="57"/>
      <c r="D142" s="57"/>
      <c r="E142" s="57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1:24" ht="12.75" customHeight="1">
      <c r="A143" s="57"/>
      <c r="B143" s="61"/>
      <c r="C143" s="57"/>
      <c r="D143" s="57"/>
      <c r="E143" s="57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1:24" ht="12.75" customHeight="1">
      <c r="A144" s="57"/>
      <c r="B144" s="61"/>
      <c r="C144" s="57"/>
      <c r="D144" s="57"/>
      <c r="E144" s="57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1:24" ht="12.75" customHeight="1">
      <c r="A145" s="57"/>
      <c r="B145" s="61"/>
      <c r="C145" s="57"/>
      <c r="D145" s="57"/>
      <c r="E145" s="57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1:24" ht="12.75" customHeight="1">
      <c r="A146" s="57"/>
      <c r="B146" s="61"/>
      <c r="C146" s="57"/>
      <c r="D146" s="57"/>
      <c r="E146" s="57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1:24" ht="12.75" customHeight="1">
      <c r="A147" s="57"/>
      <c r="B147" s="61"/>
      <c r="C147" s="57"/>
      <c r="D147" s="57"/>
      <c r="E147" s="57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1:24" ht="12.75" customHeight="1">
      <c r="A148" s="57"/>
      <c r="B148" s="61"/>
      <c r="C148" s="57"/>
      <c r="D148" s="57"/>
      <c r="E148" s="57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1:24" ht="12.75" customHeight="1">
      <c r="A149" s="57"/>
      <c r="B149" s="61"/>
      <c r="C149" s="57"/>
      <c r="D149" s="57"/>
      <c r="E149" s="57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1:24" ht="12.75" customHeight="1">
      <c r="A150" s="57"/>
      <c r="B150" s="61"/>
      <c r="C150" s="57"/>
      <c r="D150" s="57"/>
      <c r="E150" s="57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ht="12.75" customHeight="1">
      <c r="A151" s="57"/>
      <c r="B151" s="61"/>
      <c r="C151" s="57"/>
      <c r="D151" s="57"/>
      <c r="E151" s="57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1:24" ht="12.75" customHeight="1">
      <c r="A152" s="57"/>
      <c r="B152" s="61"/>
      <c r="C152" s="57"/>
      <c r="D152" s="57"/>
      <c r="E152" s="57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1:24" ht="12.75" customHeight="1">
      <c r="A153" s="57"/>
      <c r="B153" s="61"/>
      <c r="C153" s="57"/>
      <c r="D153" s="57"/>
      <c r="E153" s="57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1:24" ht="12.75" customHeight="1">
      <c r="A154" s="57"/>
      <c r="B154" s="61"/>
      <c r="C154" s="57"/>
      <c r="D154" s="57"/>
      <c r="E154" s="57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1:24" ht="12.75" customHeight="1">
      <c r="A155" s="57"/>
      <c r="B155" s="61"/>
      <c r="C155" s="57"/>
      <c r="D155" s="57"/>
      <c r="E155" s="57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1:24" ht="12.75" customHeight="1">
      <c r="A156" s="57"/>
      <c r="B156" s="61"/>
      <c r="C156" s="57"/>
      <c r="D156" s="57"/>
      <c r="E156" s="57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1:24" ht="12.75" customHeight="1">
      <c r="A157" s="57"/>
      <c r="B157" s="61"/>
      <c r="C157" s="57"/>
      <c r="D157" s="57"/>
      <c r="E157" s="57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ht="12.75" customHeight="1">
      <c r="A158" s="57"/>
      <c r="B158" s="61"/>
      <c r="C158" s="57"/>
      <c r="D158" s="57"/>
      <c r="E158" s="57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1:24" ht="12.75" customHeight="1">
      <c r="A159" s="57"/>
      <c r="B159" s="61"/>
      <c r="C159" s="57"/>
      <c r="D159" s="57"/>
      <c r="E159" s="57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1:24" ht="12.75" customHeight="1">
      <c r="A160" s="57"/>
      <c r="B160" s="61"/>
      <c r="C160" s="57"/>
      <c r="D160" s="57"/>
      <c r="E160" s="57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1:24" ht="12.75" customHeight="1">
      <c r="A161" s="57"/>
      <c r="B161" s="61"/>
      <c r="C161" s="57"/>
      <c r="D161" s="57"/>
      <c r="E161" s="57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1:24" ht="12.75" customHeight="1">
      <c r="A162" s="57"/>
      <c r="B162" s="61"/>
      <c r="C162" s="57"/>
      <c r="D162" s="57"/>
      <c r="E162" s="57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1:24" ht="12.75" customHeight="1">
      <c r="A163" s="57"/>
      <c r="B163" s="61"/>
      <c r="C163" s="57"/>
      <c r="D163" s="57"/>
      <c r="E163" s="57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1:24" ht="12.75" customHeight="1">
      <c r="A164" s="57"/>
      <c r="B164" s="61"/>
      <c r="C164" s="57"/>
      <c r="D164" s="57"/>
      <c r="E164" s="57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ht="12.75" customHeight="1">
      <c r="A165" s="57"/>
      <c r="B165" s="61"/>
      <c r="C165" s="57"/>
      <c r="D165" s="57"/>
      <c r="E165" s="57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1:24" ht="12.75" customHeight="1">
      <c r="A166" s="57"/>
      <c r="B166" s="61"/>
      <c r="C166" s="57"/>
      <c r="D166" s="57"/>
      <c r="E166" s="57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ht="12.75" customHeight="1">
      <c r="A167" s="57"/>
      <c r="B167" s="61"/>
      <c r="C167" s="57"/>
      <c r="D167" s="57"/>
      <c r="E167" s="57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ht="12.75" customHeight="1">
      <c r="A168" s="57"/>
      <c r="B168" s="61"/>
      <c r="C168" s="57"/>
      <c r="D168" s="57"/>
      <c r="E168" s="57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1:24" ht="12.75" customHeight="1">
      <c r="A169" s="57"/>
      <c r="B169" s="61"/>
      <c r="C169" s="57"/>
      <c r="D169" s="57"/>
      <c r="E169" s="57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1:24" ht="12.75" customHeight="1">
      <c r="A170" s="57"/>
      <c r="B170" s="61"/>
      <c r="C170" s="57"/>
      <c r="D170" s="57"/>
      <c r="E170" s="57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1:24" ht="12.75" customHeight="1">
      <c r="A171" s="57"/>
      <c r="B171" s="61"/>
      <c r="C171" s="57"/>
      <c r="D171" s="57"/>
      <c r="E171" s="57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1:24" ht="12.75" customHeight="1">
      <c r="A172" s="57"/>
      <c r="B172" s="61"/>
      <c r="C172" s="57"/>
      <c r="D172" s="57"/>
      <c r="E172" s="57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1:24" ht="12.75" customHeight="1">
      <c r="A173" s="57"/>
      <c r="B173" s="61"/>
      <c r="C173" s="57"/>
      <c r="D173" s="57"/>
      <c r="E173" s="57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1:24" ht="12.75" customHeight="1">
      <c r="A174" s="57"/>
      <c r="B174" s="61"/>
      <c r="C174" s="57"/>
      <c r="D174" s="57"/>
      <c r="E174" s="57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1:24" ht="12.75" customHeight="1">
      <c r="A175" s="57"/>
      <c r="B175" s="61"/>
      <c r="C175" s="57"/>
      <c r="D175" s="57"/>
      <c r="E175" s="57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1:24" ht="12.75" customHeight="1">
      <c r="A176" s="57"/>
      <c r="B176" s="61"/>
      <c r="C176" s="57"/>
      <c r="D176" s="57"/>
      <c r="E176" s="57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ht="12.75" customHeight="1">
      <c r="A177" s="57"/>
      <c r="B177" s="61"/>
      <c r="C177" s="57"/>
      <c r="D177" s="57"/>
      <c r="E177" s="57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ht="12.75" customHeight="1">
      <c r="A178" s="57"/>
      <c r="B178" s="61"/>
      <c r="C178" s="57"/>
      <c r="D178" s="57"/>
      <c r="E178" s="57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1:24" ht="12.75" customHeight="1">
      <c r="A179" s="57"/>
      <c r="B179" s="61"/>
      <c r="C179" s="57"/>
      <c r="D179" s="57"/>
      <c r="E179" s="57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1:24" ht="12.75" customHeight="1">
      <c r="A180" s="57"/>
      <c r="B180" s="61"/>
      <c r="C180" s="57"/>
      <c r="D180" s="57"/>
      <c r="E180" s="57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1:24" ht="12.75" customHeight="1">
      <c r="A181" s="57"/>
      <c r="B181" s="61"/>
      <c r="C181" s="57"/>
      <c r="D181" s="57"/>
      <c r="E181" s="57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1:24" ht="12.75" customHeight="1">
      <c r="A182" s="57"/>
      <c r="B182" s="61"/>
      <c r="C182" s="57"/>
      <c r="D182" s="57"/>
      <c r="E182" s="57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1:24" ht="12.75" customHeight="1">
      <c r="A183" s="57"/>
      <c r="B183" s="61"/>
      <c r="C183" s="57"/>
      <c r="D183" s="57"/>
      <c r="E183" s="57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1:24" ht="12.75" customHeight="1">
      <c r="A184" s="57"/>
      <c r="B184" s="61"/>
      <c r="C184" s="57"/>
      <c r="D184" s="57"/>
      <c r="E184" s="57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1:24" ht="12.75" customHeight="1">
      <c r="A185" s="57"/>
      <c r="B185" s="61"/>
      <c r="C185" s="57"/>
      <c r="D185" s="57"/>
      <c r="E185" s="57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1:24" ht="12.75" customHeight="1">
      <c r="A186" s="57"/>
      <c r="B186" s="61"/>
      <c r="C186" s="57"/>
      <c r="D186" s="57"/>
      <c r="E186" s="57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1:24" ht="12.75" customHeight="1">
      <c r="A187" s="57"/>
      <c r="B187" s="61"/>
      <c r="C187" s="57"/>
      <c r="D187" s="57"/>
      <c r="E187" s="57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1:24" ht="12.75" customHeight="1">
      <c r="A188" s="57"/>
      <c r="B188" s="61"/>
      <c r="C188" s="57"/>
      <c r="D188" s="57"/>
      <c r="E188" s="57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1:24" ht="12.75" customHeight="1">
      <c r="A189" s="57"/>
      <c r="B189" s="61"/>
      <c r="C189" s="57"/>
      <c r="D189" s="57"/>
      <c r="E189" s="57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1:24" ht="12.75" customHeight="1">
      <c r="A190" s="57"/>
      <c r="B190" s="61"/>
      <c r="C190" s="57"/>
      <c r="D190" s="57"/>
      <c r="E190" s="57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1:24" ht="12.75" customHeight="1">
      <c r="A191" s="57"/>
      <c r="B191" s="61"/>
      <c r="C191" s="57"/>
      <c r="D191" s="57"/>
      <c r="E191" s="57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1:24" ht="12.75" customHeight="1">
      <c r="A192" s="57"/>
      <c r="B192" s="61"/>
      <c r="C192" s="57"/>
      <c r="D192" s="57"/>
      <c r="E192" s="57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1:24" ht="12.75" customHeight="1">
      <c r="A193" s="57"/>
      <c r="B193" s="61"/>
      <c r="C193" s="57"/>
      <c r="D193" s="57"/>
      <c r="E193" s="57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1:24" ht="12.75" customHeight="1">
      <c r="A194" s="57"/>
      <c r="B194" s="61"/>
      <c r="C194" s="57"/>
      <c r="D194" s="57"/>
      <c r="E194" s="57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1:24" ht="12.75" customHeight="1">
      <c r="A195" s="57"/>
      <c r="B195" s="61"/>
      <c r="C195" s="57"/>
      <c r="D195" s="57"/>
      <c r="E195" s="57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1:24" ht="12.75" customHeight="1">
      <c r="A196" s="57"/>
      <c r="B196" s="61"/>
      <c r="C196" s="57"/>
      <c r="D196" s="57"/>
      <c r="E196" s="57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1:24" ht="12.75" customHeight="1">
      <c r="A197" s="57"/>
      <c r="B197" s="61"/>
      <c r="C197" s="57"/>
      <c r="D197" s="57"/>
      <c r="E197" s="57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1:24" ht="12.75" customHeight="1">
      <c r="A198" s="57"/>
      <c r="B198" s="61"/>
      <c r="C198" s="57"/>
      <c r="D198" s="57"/>
      <c r="E198" s="57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1:24" ht="12.75" customHeight="1">
      <c r="A199" s="57"/>
      <c r="B199" s="61"/>
      <c r="C199" s="57"/>
      <c r="D199" s="57"/>
      <c r="E199" s="57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1:24" ht="12.75" customHeight="1">
      <c r="A200" s="57"/>
      <c r="B200" s="61"/>
      <c r="C200" s="57"/>
      <c r="D200" s="57"/>
      <c r="E200" s="57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1:24" ht="12.75" customHeight="1">
      <c r="A201" s="57"/>
      <c r="B201" s="61"/>
      <c r="C201" s="57"/>
      <c r="D201" s="57"/>
      <c r="E201" s="57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1:24" ht="12.75" customHeight="1">
      <c r="A202" s="57"/>
      <c r="B202" s="61"/>
      <c r="C202" s="57"/>
      <c r="D202" s="57"/>
      <c r="E202" s="57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1:24" ht="12.75" customHeight="1">
      <c r="A203" s="57"/>
      <c r="B203" s="61"/>
      <c r="C203" s="57"/>
      <c r="D203" s="57"/>
      <c r="E203" s="57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1:24" ht="12.75" customHeight="1">
      <c r="A204" s="57"/>
      <c r="B204" s="61"/>
      <c r="C204" s="57"/>
      <c r="D204" s="57"/>
      <c r="E204" s="57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1:24" ht="12.75" customHeight="1">
      <c r="A205" s="57"/>
      <c r="B205" s="61"/>
      <c r="C205" s="57"/>
      <c r="D205" s="57"/>
      <c r="E205" s="57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1:24" ht="12.75" customHeight="1">
      <c r="A206" s="57"/>
      <c r="B206" s="61"/>
      <c r="C206" s="57"/>
      <c r="D206" s="57"/>
      <c r="E206" s="57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1:24" ht="12.75" customHeight="1">
      <c r="A207" s="57"/>
      <c r="B207" s="61"/>
      <c r="C207" s="57"/>
      <c r="D207" s="57"/>
      <c r="E207" s="57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1:24" ht="12.75" customHeight="1">
      <c r="A208" s="57"/>
      <c r="B208" s="61"/>
      <c r="C208" s="57"/>
      <c r="D208" s="57"/>
      <c r="E208" s="57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1:24" ht="12.75" customHeight="1">
      <c r="A209" s="57"/>
      <c r="B209" s="61"/>
      <c r="C209" s="57"/>
      <c r="D209" s="57"/>
      <c r="E209" s="57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1:24" ht="12.75" customHeight="1">
      <c r="A210" s="57"/>
      <c r="B210" s="61"/>
      <c r="C210" s="57"/>
      <c r="D210" s="57"/>
      <c r="E210" s="57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1:24" ht="12.75" customHeight="1">
      <c r="A211" s="57"/>
      <c r="B211" s="61"/>
      <c r="C211" s="57"/>
      <c r="D211" s="57"/>
      <c r="E211" s="57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1:24" ht="12.75" customHeight="1">
      <c r="A212" s="57"/>
      <c r="B212" s="61"/>
      <c r="C212" s="57"/>
      <c r="D212" s="57"/>
      <c r="E212" s="57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1:24" ht="12.75" customHeight="1">
      <c r="A213" s="57"/>
      <c r="B213" s="61"/>
      <c r="C213" s="57"/>
      <c r="D213" s="57"/>
      <c r="E213" s="57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1:24" ht="12.75" customHeight="1">
      <c r="A214" s="57"/>
      <c r="B214" s="61"/>
      <c r="C214" s="57"/>
      <c r="D214" s="57"/>
      <c r="E214" s="57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1:24" ht="12.75" customHeight="1">
      <c r="A215" s="57"/>
      <c r="B215" s="61"/>
      <c r="C215" s="57"/>
      <c r="D215" s="57"/>
      <c r="E215" s="57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1:24" ht="12.75" customHeight="1">
      <c r="A216" s="57"/>
      <c r="B216" s="61"/>
      <c r="C216" s="57"/>
      <c r="D216" s="57"/>
      <c r="E216" s="57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1:24" ht="12.75" customHeight="1">
      <c r="A217" s="57"/>
      <c r="B217" s="61"/>
      <c r="C217" s="57"/>
      <c r="D217" s="57"/>
      <c r="E217" s="57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1:24" ht="12.75" customHeight="1">
      <c r="A218" s="57"/>
      <c r="B218" s="61"/>
      <c r="C218" s="57"/>
      <c r="D218" s="57"/>
      <c r="E218" s="57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1:24" ht="12.75" customHeight="1">
      <c r="A219" s="57"/>
      <c r="B219" s="61"/>
      <c r="C219" s="57"/>
      <c r="D219" s="57"/>
      <c r="E219" s="57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1:24" ht="12.75" customHeight="1">
      <c r="A220" s="57"/>
      <c r="B220" s="61"/>
      <c r="C220" s="57"/>
      <c r="D220" s="57"/>
      <c r="E220" s="57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1:24" ht="12.75" customHeight="1">
      <c r="A221" s="57"/>
      <c r="B221" s="61"/>
      <c r="C221" s="57"/>
      <c r="D221" s="57"/>
      <c r="E221" s="57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1:24" ht="12.75" customHeight="1">
      <c r="A222" s="57"/>
      <c r="B222" s="61"/>
      <c r="C222" s="57"/>
      <c r="D222" s="57"/>
      <c r="E222" s="57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1:24" ht="12.75" customHeight="1">
      <c r="A223" s="57"/>
      <c r="B223" s="61"/>
      <c r="C223" s="57"/>
      <c r="D223" s="57"/>
      <c r="E223" s="57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1:24" ht="12.75" customHeight="1">
      <c r="A224" s="57"/>
      <c r="B224" s="61"/>
      <c r="C224" s="57"/>
      <c r="D224" s="57"/>
      <c r="E224" s="57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1:24" ht="12.75" customHeight="1">
      <c r="A225" s="57"/>
      <c r="B225" s="61"/>
      <c r="C225" s="57"/>
      <c r="D225" s="57"/>
      <c r="E225" s="57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2">
    <mergeCell ref="B2:D2"/>
    <mergeCell ref="B3:D3"/>
  </mergeCells>
  <printOptions/>
  <pageMargins left="0.7" right="0.31496062992125984" top="1.21" bottom="0.7874015748031497" header="0" footer="0"/>
  <pageSetup horizontalDpi="600" verticalDpi="600" orientation="portrait" paperSize="9" scale="90" r:id="rId1"/>
  <headerFoot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Vila Nova</dc:creator>
  <cp:keywords/>
  <dc:description/>
  <cp:lastModifiedBy>0796</cp:lastModifiedBy>
  <cp:lastPrinted>2019-09-12T15:17:11Z</cp:lastPrinted>
  <dcterms:created xsi:type="dcterms:W3CDTF">2019-08-22T15:29:20Z</dcterms:created>
  <dcterms:modified xsi:type="dcterms:W3CDTF">2019-10-01T15:33:19Z</dcterms:modified>
  <cp:category/>
  <cp:version/>
  <cp:contentType/>
  <cp:contentStatus/>
</cp:coreProperties>
</file>