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4240" windowHeight="11955" activeTab="5"/>
  </bookViews>
  <sheets>
    <sheet name="Planilha Desonerada" sheetId="1" r:id="rId1"/>
    <sheet name="Planilha Onerada" sheetId="2" r:id="rId2"/>
    <sheet name="Planilha EFISCO" sheetId="3" r:id="rId3"/>
    <sheet name="Orçamento" sheetId="4" r:id="rId4"/>
    <sheet name="Cronograma" sheetId="5" r:id="rId5"/>
    <sheet name="Planilha de BDI" sheetId="6" r:id="rId6"/>
  </sheets>
  <definedNames>
    <definedName name="__xlnm__FilterDatabase" localSheetId="3">'Orçamento'!$B$4:$O$4</definedName>
    <definedName name="foto4" localSheetId="1">#REF!</definedName>
    <definedName name="foto4">#REF!</definedName>
    <definedName name="foto5" localSheetId="1">#REF!</definedName>
    <definedName name="foto5">#REF!</definedName>
    <definedName name="medidas" localSheetId="3">'Orçamento'!$X$5:$X$48</definedName>
    <definedName name="_xlnm.Print_Titles" localSheetId="1">'Planilha Onerada'!$1:$2</definedName>
  </definedNames>
  <calcPr fullCalcOnLoad="1"/>
</workbook>
</file>

<file path=xl/sharedStrings.xml><?xml version="1.0" encoding="utf-8"?>
<sst xmlns="http://schemas.openxmlformats.org/spreadsheetml/2006/main" count="706" uniqueCount="307">
  <si>
    <t>PLANILHA E-FISCO</t>
  </si>
  <si>
    <t>CÓDIGO DO ITEM</t>
  </si>
  <si>
    <t>ITEM DE GASTO</t>
  </si>
  <si>
    <t>CÓDIGO DA MARCA</t>
  </si>
  <si>
    <t>CÓDIGO DA UNIDADE DE FORNECIMENTO</t>
  </si>
  <si>
    <t>QUANTIDADE</t>
  </si>
  <si>
    <t>VALOR UNITÁRIO</t>
  </si>
  <si>
    <t>VALOR DO DESCONTO</t>
  </si>
  <si>
    <t>VALOR A LIQUIDAR</t>
  </si>
  <si>
    <t xml:space="preserve"> </t>
  </si>
  <si>
    <t>431558 - 8</t>
  </si>
  <si>
    <t xml:space="preserve">          Para maiores informações de preenchimento, passe o mouse por cima do nome do campo.</t>
  </si>
  <si>
    <t>44.90.51.91</t>
  </si>
  <si>
    <t>Lote (nº)*</t>
  </si>
  <si>
    <t>Etapa (nº)</t>
  </si>
  <si>
    <t>Descrição da Etapa</t>
  </si>
  <si>
    <t>Item</t>
  </si>
  <si>
    <t>209048 - 1</t>
  </si>
  <si>
    <t>Fonte de Referência</t>
  </si>
  <si>
    <t>Data de Referência</t>
  </si>
  <si>
    <t>Código de Referência</t>
  </si>
  <si>
    <t>Descrição Detalhada do Item*</t>
  </si>
  <si>
    <t>Unid</t>
  </si>
  <si>
    <t>Quant</t>
  </si>
  <si>
    <t>Preço Unitário Estimado*</t>
  </si>
  <si>
    <t>Total do Item</t>
  </si>
  <si>
    <t>BDI Adotado</t>
  </si>
  <si>
    <t>Índice de Correção</t>
  </si>
  <si>
    <t>Preço Unit. Adjudicado</t>
  </si>
  <si>
    <t>BDI Adjudicado</t>
  </si>
  <si>
    <t>465103 - 0</t>
  </si>
  <si>
    <t>SERVIÇOS PRELIMINARES</t>
  </si>
  <si>
    <t>1.1</t>
  </si>
  <si>
    <t xml:space="preserve">ITEM </t>
  </si>
  <si>
    <t>COMPOSIÇÃO</t>
  </si>
  <si>
    <t>0000000</t>
  </si>
  <si>
    <t>413184 - 3</t>
  </si>
  <si>
    <t>Demolição de parede de Gesso acartonado, inclusive corte e retirada de rodapé e roda-teto</t>
  </si>
  <si>
    <t>DESCRIÇÃO</t>
  </si>
  <si>
    <t>m2</t>
  </si>
  <si>
    <t>413229 - 7</t>
  </si>
  <si>
    <t>UN</t>
  </si>
  <si>
    <t>QUANT</t>
  </si>
  <si>
    <t>UNITÁRIO</t>
  </si>
  <si>
    <t xml:space="preserve">PARCIAL </t>
  </si>
  <si>
    <t>TOTAL</t>
  </si>
  <si>
    <t>380248-5</t>
  </si>
  <si>
    <t>--</t>
  </si>
  <si>
    <t>1.2</t>
  </si>
  <si>
    <t>Retirada de porta com separação de ferragens para possível reaproveitamento</t>
  </si>
  <si>
    <t>%</t>
  </si>
  <si>
    <t>1.3</t>
  </si>
  <si>
    <t>Retirada de perfis de alumínio (rodapé / roda teto)</t>
  </si>
  <si>
    <t>m</t>
  </si>
  <si>
    <t>.</t>
  </si>
  <si>
    <t>1.4</t>
  </si>
  <si>
    <t>Retirada de placas de granito de piso (40x40)</t>
  </si>
  <si>
    <r>
      <t>m</t>
    </r>
    <r>
      <rPr>
        <vertAlign val="superscript"/>
        <sz val="9"/>
        <color indexed="8"/>
        <rFont val="Arial"/>
        <family val="0"/>
      </rPr>
      <t>2</t>
    </r>
  </si>
  <si>
    <t>@</t>
  </si>
  <si>
    <t>1.5</t>
  </si>
  <si>
    <t>Retirada de luminária</t>
  </si>
  <si>
    <t>und</t>
  </si>
  <si>
    <t>100 k</t>
  </si>
  <si>
    <r>
      <t>m</t>
    </r>
    <r>
      <rPr>
        <vertAlign val="superscript"/>
        <sz val="9"/>
        <color indexed="8"/>
        <rFont val="Arial"/>
        <family val="0"/>
      </rPr>
      <t>2</t>
    </r>
  </si>
  <si>
    <t>502770 - 5</t>
  </si>
  <si>
    <t>1.6</t>
  </si>
  <si>
    <t>SINAPI</t>
  </si>
  <si>
    <t>91992</t>
  </si>
  <si>
    <t>Retirada de tomada/interruptor</t>
  </si>
  <si>
    <t>362139 - 1</t>
  </si>
  <si>
    <t>100 m</t>
  </si>
  <si>
    <t>1.7</t>
  </si>
  <si>
    <t>Retirada de sonofletor</t>
  </si>
  <si>
    <t>18l</t>
  </si>
  <si>
    <t>1.8</t>
  </si>
  <si>
    <t>EMLURB</t>
  </si>
  <si>
    <t>313538 - 1</t>
  </si>
  <si>
    <t>04030205</t>
  </si>
  <si>
    <t>Locação de caçamba estacionária para remoção de entulhos</t>
  </si>
  <si>
    <t>a</t>
  </si>
  <si>
    <t>1.9</t>
  </si>
  <si>
    <t>204297 - 5</t>
  </si>
  <si>
    <t>Corte em piso de granito</t>
  </si>
  <si>
    <t>amp</t>
  </si>
  <si>
    <t>und.</t>
  </si>
  <si>
    <t>467907 - 5</t>
  </si>
  <si>
    <t>PAREDES</t>
  </si>
  <si>
    <t>2.1</t>
  </si>
  <si>
    <t>Construção de parede dupla em gesso acartonado (90 mm), com isolamento acústico de lã de rocha</t>
  </si>
  <si>
    <t>amv</t>
  </si>
  <si>
    <t>384907 - 4</t>
  </si>
  <si>
    <t>2.2</t>
  </si>
  <si>
    <t>73908/1</t>
  </si>
  <si>
    <t>Fornecimento e aplicação de perfis de alumínio para piso e teto, de acordo com o padrão do TCE</t>
  </si>
  <si>
    <t>ban</t>
  </si>
  <si>
    <t>2.3</t>
  </si>
  <si>
    <t>Fornecimento e assentamento de divisória em perfis de alumínio, tipo al1 (painel/painel), eucatex ou similar, sem porta.</t>
  </si>
  <si>
    <t>cal</t>
  </si>
  <si>
    <t>TETO</t>
  </si>
  <si>
    <t>3.1</t>
  </si>
  <si>
    <r>
      <t>m</t>
    </r>
    <r>
      <rPr>
        <vertAlign val="superscript"/>
        <sz val="9"/>
        <color indexed="8"/>
        <rFont val="Arial"/>
        <family val="0"/>
      </rPr>
      <t>2</t>
    </r>
  </si>
  <si>
    <t>PINI</t>
  </si>
  <si>
    <t>01020000004</t>
  </si>
  <si>
    <t>Forro de gesso acartonado fixo, monolítico, aparafusado em perfis metálicos espaçados a 0,60m, suspensos por pendurais rígidos reguláveis, espaçados a cada 1,00 m espessura: 12,5 mm</t>
  </si>
  <si>
    <t>cg</t>
  </si>
  <si>
    <t>3.2</t>
  </si>
  <si>
    <t>01020000002</t>
  </si>
  <si>
    <t>Forro de gesso acartonado removível, apoiados em perfis metálicos tipo "T" suspensos por pendurais rígidos comprimento: 0,65 m / espessura: 12,5 mm / largura: 0,65 m</t>
  </si>
  <si>
    <t>chi</t>
  </si>
  <si>
    <t>3.3</t>
  </si>
  <si>
    <t>Reestruturação de forro de gesso ( montantes, traves e tirantes) sem fornecimento de gesso</t>
  </si>
  <si>
    <t>chi-n</t>
  </si>
  <si>
    <t>REVESTIMENTOS</t>
  </si>
  <si>
    <t>4.1</t>
  </si>
  <si>
    <t>Fornecimento e assentamento de piso em placas de granito, conforme padrão existente, em placas de 40x40cm</t>
  </si>
  <si>
    <t>chp</t>
  </si>
  <si>
    <t>4.2</t>
  </si>
  <si>
    <t>474039 - 4</t>
  </si>
  <si>
    <t>20001000003</t>
  </si>
  <si>
    <t>Fechamento de aberturas com gesso acartonado, em parede de gesso (portas, interruptores, etc)</t>
  </si>
  <si>
    <r>
      <t>m</t>
    </r>
    <r>
      <rPr>
        <vertAlign val="superscript"/>
        <sz val="9"/>
        <rFont val="Arial"/>
        <family val="0"/>
      </rPr>
      <t>2</t>
    </r>
  </si>
  <si>
    <t>440319 - 3</t>
  </si>
  <si>
    <t>chp-n</t>
  </si>
  <si>
    <t>4.3</t>
  </si>
  <si>
    <t>Fornecimento e aplicação de fita de borracha para isolamento nos perfís de alumínio, conforme padrão existente no edifício Dom Helder</t>
  </si>
  <si>
    <t>283394 - 8</t>
  </si>
  <si>
    <t>ciclo</t>
  </si>
  <si>
    <t>4.4</t>
  </si>
  <si>
    <r>
      <t>m</t>
    </r>
    <r>
      <rPr>
        <vertAlign val="superscript"/>
        <sz val="9"/>
        <rFont val="Arial"/>
        <family val="0"/>
      </rPr>
      <t>2</t>
    </r>
  </si>
  <si>
    <t>Fornecimento e aplicação de perfil de borracha esponjosa para acabamento em grades de porta, conforme especificação do produto</t>
  </si>
  <si>
    <t>cj</t>
  </si>
  <si>
    <t>INSTALAÇÕES ELÉTRICAS</t>
  </si>
  <si>
    <t>5.1</t>
  </si>
  <si>
    <t>Remanejamento de ponto elétrico (com reaproveitamento)</t>
  </si>
  <si>
    <t>pto</t>
  </si>
  <si>
    <t>295199 - 1</t>
  </si>
  <si>
    <t>cjh</t>
  </si>
  <si>
    <t>5.2</t>
  </si>
  <si>
    <t>Ponto de força para tomada de 600 w, com fiação, tubulação, rasgos e recomposição até o quadro de distribuição</t>
  </si>
  <si>
    <t>208866 - 5</t>
  </si>
  <si>
    <t>cl</t>
  </si>
  <si>
    <t>5.3</t>
  </si>
  <si>
    <r>
      <t>m</t>
    </r>
    <r>
      <rPr>
        <vertAlign val="superscript"/>
        <sz val="9"/>
        <color indexed="8"/>
        <rFont val="Arial"/>
        <family val="0"/>
      </rPr>
      <t>2</t>
    </r>
  </si>
  <si>
    <t>Remanejamento de interruptor (iluminação ou som) (com reaproveitamento)</t>
  </si>
  <si>
    <t>cm</t>
  </si>
  <si>
    <t>362133 - 2</t>
  </si>
  <si>
    <t>5.4</t>
  </si>
  <si>
    <t>Remanejamento de ponto de sonofletor (com reaproveitamento)</t>
  </si>
  <si>
    <r>
      <t>m</t>
    </r>
    <r>
      <rPr>
        <vertAlign val="superscript"/>
        <sz val="9"/>
        <color indexed="8"/>
        <rFont val="Arial"/>
        <family val="0"/>
      </rPr>
      <t>2</t>
    </r>
  </si>
  <si>
    <t>cm²</t>
  </si>
  <si>
    <t>5.5</t>
  </si>
  <si>
    <t>Remanejamento de luminária (com reaproveitamento)</t>
  </si>
  <si>
    <t>208690 - 5</t>
  </si>
  <si>
    <t>cm3</t>
  </si>
  <si>
    <t>5.6</t>
  </si>
  <si>
    <t>SP_EDF</t>
  </si>
  <si>
    <t>098201</t>
  </si>
  <si>
    <t>Fornecimento e instalação de ponto de interruptor, com caixa, fiação, interruptor e tampa, inclusive embutimento e fechamentos até o ponto de luz</t>
  </si>
  <si>
    <t>comp</t>
  </si>
  <si>
    <t xml:space="preserve">203246 - 5
</t>
  </si>
  <si>
    <t>5.7</t>
  </si>
  <si>
    <t>SEDUC</t>
  </si>
  <si>
    <t>1825021</t>
  </si>
  <si>
    <t>Fornecimento e instalação de luminária de embutir, no padrão existente do Edifício Dom Helder, inclusive ligação a rede existente com todo material que compõe a luminária (lâmpadas, reatores, starters, etc.</t>
  </si>
  <si>
    <t>conj.</t>
  </si>
  <si>
    <t>321693 - 4</t>
  </si>
  <si>
    <t>ESQUADRIAS/MOBILIÁRIO/DIVERSOS</t>
  </si>
  <si>
    <t>6.1</t>
  </si>
  <si>
    <t>pt</t>
  </si>
  <si>
    <t>Reinstalação de porta em madeira, retirada, com fornecimento de nova grade, em local definido em projeto arquitetônico</t>
  </si>
  <si>
    <t>239890 - 7</t>
  </si>
  <si>
    <t>cx</t>
  </si>
  <si>
    <t>6.2</t>
  </si>
  <si>
    <t>3507022</t>
  </si>
  <si>
    <t>Porta de madeira revestida com ferragens, instalação e grade de porta, nos locais indicados em projeto (giro)</t>
  </si>
  <si>
    <t>473882 - 9</t>
  </si>
  <si>
    <t>d</t>
  </si>
  <si>
    <t>203168 - 0</t>
  </si>
  <si>
    <t>6.3</t>
  </si>
  <si>
    <t>070139</t>
  </si>
  <si>
    <t>Porta em madeira revestida, inclusive ferragens, de correr embutida em estrutura de madeira, com grade, conforme projeto arquitetônico</t>
  </si>
  <si>
    <t>203165 - 5</t>
  </si>
  <si>
    <t>d3</t>
  </si>
  <si>
    <t>6.4</t>
  </si>
  <si>
    <t>3005029</t>
  </si>
  <si>
    <t>474528 - 0</t>
  </si>
  <si>
    <t>Visor fixo em janela instalado em parede de gesso acartonado estruturado, inclusive rasgo e recomposição da parede e da estrutura, com requadro em madeira e vidro temperado 12 mm</t>
  </si>
  <si>
    <t>dag</t>
  </si>
  <si>
    <t>203247 - 3</t>
  </si>
  <si>
    <t>6.5</t>
  </si>
  <si>
    <t>Porta de folha em laminado EP Branco, com ferragens e perfís em alumínio acetinado</t>
  </si>
  <si>
    <t>322020 - 6</t>
  </si>
  <si>
    <t>dal</t>
  </si>
  <si>
    <t>6.6</t>
  </si>
  <si>
    <t xml:space="preserve">Fornecimento e instalação de perfis de alumínio para acabamento no encontro da parede </t>
  </si>
  <si>
    <t>490205 - 0</t>
  </si>
  <si>
    <t xml:space="preserve">m </t>
  </si>
  <si>
    <t>dam</t>
  </si>
  <si>
    <t>6.7</t>
  </si>
  <si>
    <t>DER</t>
  </si>
  <si>
    <t>431654 - 1</t>
  </si>
  <si>
    <t>0704050</t>
  </si>
  <si>
    <t>Fornecimento e assentamento de porta de 0,80x 2,10m, para divisoria eucatex ou similar, com visor, inclusive ferragens</t>
  </si>
  <si>
    <t>dam²</t>
  </si>
  <si>
    <t>Confecção de móvel sob balcão da copa (edai ou naval) com revestimento externo em fórmica branca texturizada fosca e internamente fórmica branco brilho com portas em mdf de faces branca texturizada com fitamento branco (Detalhe Prancha 05/05)</t>
  </si>
  <si>
    <t>dam3</t>
  </si>
  <si>
    <t>VALOR TOTAL A LIQUIDAR</t>
  </si>
  <si>
    <t>Balcão de copa em granito preto tijuca, inclusive testeira e respaldo, com cuba Retangular Tramontina 40 BL e válvula, inox, ref. 94081507</t>
  </si>
  <si>
    <t>dg</t>
  </si>
  <si>
    <t>101401</t>
  </si>
  <si>
    <t>Torneira para cozinha DOCOL, de mesa 1/2" linha UNO, cod. 00524906, e sifão cromado para balcão de cozinha da mesma linha</t>
  </si>
  <si>
    <t xml:space="preserve">dg </t>
  </si>
  <si>
    <t>1902010</t>
  </si>
  <si>
    <t>Ponto de água para balcão de copa com toda tubulação e conexões</t>
  </si>
  <si>
    <t>dgrau</t>
  </si>
  <si>
    <t>CARUARU</t>
  </si>
  <si>
    <t>200105</t>
  </si>
  <si>
    <t>Ponto de esgoto para balcão de copa com toda tubulação e conexões</t>
  </si>
  <si>
    <t>Rasgo em gesso acartonado, nas dimensões 1,00 x 1,30 m, para instalação de visor de vidro</t>
  </si>
  <si>
    <t>di</t>
  </si>
  <si>
    <t>6.13</t>
  </si>
  <si>
    <t>Fornecimento e instalação de pelicula opaca em vidro temperado</t>
  </si>
  <si>
    <t>Visor fixo em janela instalado em parede de gesso acartonado estruturado, inclusive recomposição da parede e da estrutura, com requadro em madeira e vidro temperado 12 mm</t>
  </si>
  <si>
    <t>dia</t>
  </si>
  <si>
    <t>6.14</t>
  </si>
  <si>
    <t>Fornecimento e assentamento de porta de 0.80x 2.10m, para divisoria eucatex ou similar, sem visor, inclusive ferragens.</t>
  </si>
  <si>
    <t>dia/pessoa</t>
  </si>
  <si>
    <t>PINTURAS</t>
  </si>
  <si>
    <t>7.1</t>
  </si>
  <si>
    <t>79495001</t>
  </si>
  <si>
    <t>Pintura em PVA latex, sobre massa corrida duas demãos em parede.</t>
  </si>
  <si>
    <t>m²</t>
  </si>
  <si>
    <t>6.8</t>
  </si>
  <si>
    <t>diária</t>
  </si>
  <si>
    <t>7.2</t>
  </si>
  <si>
    <r>
      <t>Pintura em PVA latex, sobre massa corrida duas demãos</t>
    </r>
    <r>
      <rPr>
        <b/>
        <sz val="9"/>
        <rFont val="Arial"/>
        <family val="0"/>
      </rPr>
      <t xml:space="preserve"> em teto</t>
    </r>
    <r>
      <rPr>
        <sz val="9"/>
        <rFont val="Arial"/>
        <family val="0"/>
      </rPr>
      <t>, inclusive aplicação de selador onde necessário</t>
    </r>
  </si>
  <si>
    <t>6.9</t>
  </si>
  <si>
    <t>6.10</t>
  </si>
  <si>
    <t>dl</t>
  </si>
  <si>
    <t>LIMPEZA DA OBRA</t>
  </si>
  <si>
    <t>8.1</t>
  </si>
  <si>
    <t>73948016</t>
  </si>
  <si>
    <t>Limpeza final com remoção de resíduos de piso com utilização de solventes, lã de aço, etc. Ao final da obra</t>
  </si>
  <si>
    <t>dm</t>
  </si>
  <si>
    <t>dz</t>
  </si>
  <si>
    <r>
      <t>m</t>
    </r>
    <r>
      <rPr>
        <vertAlign val="superscript"/>
        <sz val="9"/>
        <color indexed="8"/>
        <rFont val="Arial"/>
        <family val="0"/>
      </rPr>
      <t>2</t>
    </r>
  </si>
  <si>
    <r>
      <t>m</t>
    </r>
    <r>
      <rPr>
        <vertAlign val="superscript"/>
        <sz val="9"/>
        <color indexed="8"/>
        <rFont val="Arial"/>
        <family val="0"/>
      </rPr>
      <t>2</t>
    </r>
  </si>
  <si>
    <r>
      <t>Pintura em PVA latex, sobre massa corrida duas demãos</t>
    </r>
    <r>
      <rPr>
        <b/>
        <sz val="9"/>
        <rFont val="Arial"/>
        <family val="0"/>
      </rPr>
      <t xml:space="preserve"> em teto</t>
    </r>
    <r>
      <rPr>
        <sz val="9"/>
        <rFont val="Arial"/>
        <family val="0"/>
      </rPr>
      <t>, inclusive aplicação de selador onde necessário</t>
    </r>
  </si>
  <si>
    <r>
      <t>m</t>
    </r>
    <r>
      <rPr>
        <vertAlign val="superscript"/>
        <sz val="9"/>
        <color indexed="8"/>
        <rFont val="Arial"/>
        <family val="0"/>
      </rPr>
      <t>2</t>
    </r>
  </si>
  <si>
    <r>
      <t>m</t>
    </r>
    <r>
      <rPr>
        <vertAlign val="superscript"/>
        <sz val="9"/>
        <color indexed="8"/>
        <rFont val="Arial"/>
        <family val="0"/>
      </rPr>
      <t>2</t>
    </r>
  </si>
  <si>
    <t>TOTAL GERAL</t>
  </si>
  <si>
    <t>CRONOGRAMA FÍSICO-FINANCEIRO</t>
  </si>
  <si>
    <t>OBRA:</t>
  </si>
  <si>
    <t>MÊS 01</t>
  </si>
  <si>
    <t>MÊS 02</t>
  </si>
  <si>
    <t>MÊS 03</t>
  </si>
  <si>
    <t>ACUMULADO</t>
  </si>
  <si>
    <t>ITEM</t>
  </si>
  <si>
    <t>VALOR</t>
  </si>
  <si>
    <t>R$</t>
  </si>
  <si>
    <t>DEMONSTRATIVO DE COMPOSIÇÃO DO BDI</t>
  </si>
  <si>
    <t>(BENEFÍCIO E DESPESAS INDIRETAS)</t>
  </si>
  <si>
    <t>REFORMA EM DIVERSAS SALAS NO EDIFÍCIO DOM HELDER E NILO COELHO - ORÇAMENTO BASE - ABRIL/2017</t>
  </si>
  <si>
    <t>LOCAL:</t>
  </si>
  <si>
    <t>DIVERSOS</t>
  </si>
  <si>
    <t>TAXA</t>
  </si>
  <si>
    <t>DESCRIÇAO DO ITEM</t>
  </si>
  <si>
    <t>DESPESAS INDIRETAS</t>
  </si>
  <si>
    <t>A</t>
  </si>
  <si>
    <t>Despesa financeira</t>
  </si>
  <si>
    <t>B</t>
  </si>
  <si>
    <t>Administrações</t>
  </si>
  <si>
    <t>B.1</t>
  </si>
  <si>
    <t>Administração Central</t>
  </si>
  <si>
    <t>B.2</t>
  </si>
  <si>
    <t>Administração Local</t>
  </si>
  <si>
    <t>C</t>
  </si>
  <si>
    <t>Contingências, seguros, garantia e risco</t>
  </si>
  <si>
    <t>D</t>
  </si>
  <si>
    <t>Despesa tributária</t>
  </si>
  <si>
    <t>D.1</t>
  </si>
  <si>
    <t>PIS, COFINS</t>
  </si>
  <si>
    <t>3,65%</t>
  </si>
  <si>
    <t>D.2</t>
  </si>
  <si>
    <t>ISS - Alíquota de 5%</t>
  </si>
  <si>
    <t>D.3</t>
  </si>
  <si>
    <t>Parcela sobre o faturamento (Desoneração)</t>
  </si>
  <si>
    <t>BENEFÍCIO</t>
  </si>
  <si>
    <t>E</t>
  </si>
  <si>
    <t>Benefício do construtor</t>
  </si>
  <si>
    <t>TAXA TOTAL DE BDI ADOTADA</t>
  </si>
  <si>
    <t>² FÓRMULA DE CÁLCULO DE BDI =[ ( 1+A ) ( 1+B ) ( 1+C ) (1+E)] - 1</t>
  </si>
  <si>
    <t>, Sendo:</t>
  </si>
  <si>
    <t xml:space="preserve">                                           ( 1- D )</t>
  </si>
  <si>
    <t>A = Taxa representativa das despesas financeiras;</t>
  </si>
  <si>
    <t>B = Taxa representativa das despesas com a administração central dos serviços</t>
  </si>
  <si>
    <t>C = Taxa representativa das despesas com contingênicas (Seguros, Riscos, Imprevistos)</t>
  </si>
  <si>
    <t>D = Taxa representativa das despesas tributárias (PIS, COFINS, ISS);</t>
  </si>
  <si>
    <t>D.3 = Taxa pela Lei 12.844/13 (Desoneração)</t>
  </si>
  <si>
    <t>E = Taxa representativa do Benefício do Construtor (Lucro ou Bônus).</t>
  </si>
  <si>
    <t>Confecção de móvel sob balcão da copa (edai ou naval) com revestimento externo em fórmica branca texturizada fosca e internamente fórmica branco brilho com portas em mdf de faces branca texturizada com fitamento branco (Conforme projeto anexo)</t>
  </si>
  <si>
    <t>REFORMA EM SALAS, GABINETES E COPAS DO EDF. DOM HELDER</t>
  </si>
  <si>
    <t>Construção de parede dupla em gesso acartonado (90 mm), com isolamento acústico de lã de rocha/vidro, revestida em ambas as faces com formica de 13mm de espessura nas cores e padrões existentes no TCE</t>
  </si>
  <si>
    <t>INSTALAÇÕES ELÉTRICAS/AR CONDICIONADO</t>
  </si>
  <si>
    <t>Porta de madeira revestida com ferragens, instalação e grade de porta, nos locais indicados em projeto (giro), conforme padrão existente no TCE</t>
  </si>
  <si>
    <t>Instalação de evaporadora no padrão existente para 10.000 btus, inclusive conexões e ligação a rede existente</t>
  </si>
  <si>
    <t>REFORMA EM SALAS, GABINETES E COPAS DO EDF. DOM HELDER - PLANILHA ONERADA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</si>
</sst>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"/>
    <numFmt numFmtId="165" formatCode="_-* #,##0.00_-;\-* #,##0.00_-;_-* &quot;-&quot;??_-;_-@"/>
    <numFmt numFmtId="166" formatCode="_-[$R$-416]* #,##0.00_-;\-[$R$-416]* #,##0.00_-;_-[$R$-416]* &quot;-&quot;??_-;_-@"/>
    <numFmt numFmtId="167" formatCode="d\.m"/>
    <numFmt numFmtId="168" formatCode="_-* #,##0.00_-;\-* #,##0.00_-;_-* \-??_-;_-@"/>
    <numFmt numFmtId="169" formatCode="[$R$]#,##0.00"/>
    <numFmt numFmtId="170" formatCode="_(* #,##0.00_);_(* \(#,##0.00\);_(* \-??_);_(@_)"/>
    <numFmt numFmtId="171" formatCode="_(* #,##0.00_);_(* \(#,##0.00\);_(* &quot;-&quot;??_);_(@_)"/>
  </numFmts>
  <fonts count="6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vertAlign val="superscript"/>
      <sz val="9"/>
      <color indexed="8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10"/>
      <name val="Arial"/>
      <family val="0"/>
    </font>
    <font>
      <sz val="14"/>
      <color indexed="8"/>
      <name val="Arial"/>
      <family val="0"/>
    </font>
    <font>
      <sz val="13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0"/>
    </font>
    <font>
      <sz val="9"/>
      <color rgb="FF000000"/>
      <name val="Arial"/>
      <family val="0"/>
    </font>
    <font>
      <b/>
      <sz val="10"/>
      <color rgb="FFFFFFFF"/>
      <name val="Arial"/>
      <family val="0"/>
    </font>
    <font>
      <b/>
      <sz val="10"/>
      <color rgb="FFFFFF00"/>
      <name val="Arial"/>
      <family val="0"/>
    </font>
    <font>
      <sz val="9"/>
      <color theme="1"/>
      <name val="Arial"/>
      <family val="0"/>
    </font>
    <font>
      <b/>
      <sz val="10"/>
      <color rgb="FF000000"/>
      <name val="Arial"/>
      <family val="0"/>
    </font>
    <font>
      <b/>
      <sz val="10"/>
      <color theme="1"/>
      <name val="Arial"/>
      <family val="0"/>
    </font>
    <font>
      <b/>
      <sz val="9"/>
      <color theme="1"/>
      <name val="Arial"/>
      <family val="0"/>
    </font>
    <font>
      <sz val="10"/>
      <color rgb="FF000000"/>
      <name val="Arial"/>
      <family val="0"/>
    </font>
    <font>
      <b/>
      <sz val="11"/>
      <color rgb="FF000000"/>
      <name val="Calibri"/>
      <family val="0"/>
    </font>
    <font>
      <b/>
      <sz val="9"/>
      <color rgb="FF000000"/>
      <name val="Arial"/>
      <family val="0"/>
    </font>
    <font>
      <sz val="9"/>
      <color rgb="FFFF0000"/>
      <name val="Arial"/>
      <family val="0"/>
    </font>
    <font>
      <sz val="14"/>
      <color rgb="FF000000"/>
      <name val="Arial"/>
      <family val="0"/>
    </font>
    <font>
      <sz val="13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36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164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54" fillId="0" borderId="10" xfId="0" applyNumberFormat="1" applyFont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/>
    </xf>
    <xf numFmtId="0" fontId="55" fillId="35" borderId="12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/>
    </xf>
    <xf numFmtId="0" fontId="55" fillId="35" borderId="14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4" fontId="55" fillId="35" borderId="14" xfId="0" applyNumberFormat="1" applyFont="1" applyFill="1" applyBorder="1" applyAlignment="1">
      <alignment horizontal="center" vertical="center" wrapText="1"/>
    </xf>
    <xf numFmtId="4" fontId="55" fillId="35" borderId="17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vertical="center"/>
    </xf>
    <xf numFmtId="0" fontId="58" fillId="34" borderId="18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5" fontId="58" fillId="34" borderId="18" xfId="0" applyNumberFormat="1" applyFont="1" applyFill="1" applyBorder="1" applyAlignment="1">
      <alignment horizontal="center" vertical="center"/>
    </xf>
    <xf numFmtId="165" fontId="58" fillId="34" borderId="18" xfId="0" applyNumberFormat="1" applyFont="1" applyFill="1" applyBorder="1" applyAlignment="1">
      <alignment horizontal="center" vertical="center" wrapText="1"/>
    </xf>
    <xf numFmtId="166" fontId="34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57" fillId="0" borderId="1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4" fontId="53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67" fontId="54" fillId="0" borderId="11" xfId="0" applyNumberFormat="1" applyFont="1" applyBorder="1" applyAlignment="1">
      <alignment horizontal="center" vertical="center" wrapText="1"/>
    </xf>
    <xf numFmtId="165" fontId="54" fillId="0" borderId="20" xfId="0" applyNumberFormat="1" applyFont="1" applyBorder="1" applyAlignment="1">
      <alignment horizontal="center" vertical="center" wrapText="1"/>
    </xf>
    <xf numFmtId="165" fontId="0" fillId="34" borderId="20" xfId="0" applyNumberFormat="1" applyFont="1" applyFill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0" fillId="33" borderId="10" xfId="0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8" fontId="61" fillId="0" borderId="0" xfId="0" applyNumberFormat="1" applyFont="1" applyAlignment="1">
      <alignment horizontal="center" wrapText="1"/>
    </xf>
    <xf numFmtId="165" fontId="0" fillId="34" borderId="0" xfId="0" applyNumberFormat="1" applyFont="1" applyFill="1" applyAlignment="1">
      <alignment horizontal="center"/>
    </xf>
    <xf numFmtId="0" fontId="53" fillId="0" borderId="10" xfId="0" applyFont="1" applyBorder="1" applyAlignment="1">
      <alignment vertical="top"/>
    </xf>
    <xf numFmtId="0" fontId="53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4" fontId="53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169" fontId="34" fillId="0" borderId="10" xfId="0" applyNumberFormat="1" applyFont="1" applyBorder="1" applyAlignment="1">
      <alignment/>
    </xf>
    <xf numFmtId="0" fontId="0" fillId="34" borderId="0" xfId="0" applyFont="1" applyFill="1" applyAlignment="1">
      <alignment horizontal="center" vertical="center" wrapText="1"/>
    </xf>
    <xf numFmtId="0" fontId="62" fillId="34" borderId="0" xfId="0" applyFont="1" applyFill="1" applyAlignment="1">
      <alignment horizontal="center" vertical="center" wrapText="1"/>
    </xf>
    <xf numFmtId="0" fontId="34" fillId="0" borderId="0" xfId="0" applyFont="1" applyAlignment="1">
      <alignment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0" fontId="57" fillId="0" borderId="16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11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170" fontId="57" fillId="0" borderId="10" xfId="0" applyNumberFormat="1" applyFont="1" applyBorder="1" applyAlignment="1">
      <alignment/>
    </xf>
    <xf numFmtId="171" fontId="57" fillId="0" borderId="10" xfId="0" applyNumberFormat="1" applyFont="1" applyBorder="1" applyAlignment="1">
      <alignment/>
    </xf>
    <xf numFmtId="0" fontId="53" fillId="0" borderId="22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/>
    </xf>
    <xf numFmtId="0" fontId="62" fillId="0" borderId="0" xfId="0" applyFont="1" applyAlignment="1">
      <alignment vertical="center" wrapText="1"/>
    </xf>
    <xf numFmtId="0" fontId="53" fillId="0" borderId="25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/>
    </xf>
    <xf numFmtId="0" fontId="53" fillId="0" borderId="28" xfId="0" applyFont="1" applyBorder="1" applyAlignment="1">
      <alignment/>
    </xf>
    <xf numFmtId="0" fontId="34" fillId="0" borderId="0" xfId="0" applyFont="1" applyAlignment="1">
      <alignment/>
    </xf>
    <xf numFmtId="0" fontId="58" fillId="34" borderId="29" xfId="0" applyFont="1" applyFill="1" applyBorder="1" applyAlignment="1">
      <alignment horizontal="center" vertical="center" wrapText="1"/>
    </xf>
    <xf numFmtId="165" fontId="58" fillId="34" borderId="30" xfId="0" applyNumberFormat="1" applyFont="1" applyFill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165" fontId="63" fillId="0" borderId="32" xfId="0" applyNumberFormat="1" applyFont="1" applyBorder="1" applyAlignment="1">
      <alignment horizontal="center" wrapText="1"/>
    </xf>
    <xf numFmtId="49" fontId="54" fillId="0" borderId="31" xfId="0" applyNumberFormat="1" applyFont="1" applyBorder="1" applyAlignment="1">
      <alignment horizontal="center" vertical="center" wrapText="1"/>
    </xf>
    <xf numFmtId="165" fontId="54" fillId="0" borderId="32" xfId="0" applyNumberFormat="1" applyFont="1" applyBorder="1" applyAlignment="1">
      <alignment horizontal="center" wrapText="1"/>
    </xf>
    <xf numFmtId="0" fontId="54" fillId="0" borderId="31" xfId="0" applyFont="1" applyBorder="1" applyAlignment="1">
      <alignment horizontal="center" vertical="center" wrapText="1"/>
    </xf>
    <xf numFmtId="165" fontId="64" fillId="0" borderId="32" xfId="0" applyNumberFormat="1" applyFont="1" applyBorder="1" applyAlignment="1">
      <alignment horizontal="center" wrapText="1"/>
    </xf>
    <xf numFmtId="165" fontId="54" fillId="0" borderId="32" xfId="0" applyNumberFormat="1" applyFont="1" applyBorder="1" applyAlignment="1">
      <alignment horizontal="right" wrapText="1"/>
    </xf>
    <xf numFmtId="0" fontId="54" fillId="34" borderId="33" xfId="0" applyFont="1" applyFill="1" applyBorder="1" applyAlignment="1">
      <alignment horizontal="center" vertical="center" wrapText="1"/>
    </xf>
    <xf numFmtId="165" fontId="63" fillId="34" borderId="34" xfId="0" applyNumberFormat="1" applyFont="1" applyFill="1" applyBorder="1" applyAlignment="1">
      <alignment horizontal="center" wrapText="1"/>
    </xf>
    <xf numFmtId="0" fontId="57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165" fontId="54" fillId="0" borderId="35" xfId="0" applyNumberFormat="1" applyFont="1" applyBorder="1" applyAlignment="1">
      <alignment horizontal="center" wrapText="1"/>
    </xf>
    <xf numFmtId="0" fontId="63" fillId="34" borderId="36" xfId="0" applyFont="1" applyFill="1" applyBorder="1" applyAlignment="1">
      <alignment horizontal="right" wrapText="1"/>
    </xf>
    <xf numFmtId="0" fontId="2" fillId="0" borderId="37" xfId="0" applyFont="1" applyBorder="1" applyAlignment="1">
      <alignment/>
    </xf>
    <xf numFmtId="0" fontId="62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62" fillId="0" borderId="38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60" fillId="0" borderId="16" xfId="0" applyFont="1" applyBorder="1" applyAlignment="1">
      <alignment horizontal="center"/>
    </xf>
    <xf numFmtId="170" fontId="60" fillId="0" borderId="16" xfId="0" applyNumberFormat="1" applyFont="1" applyBorder="1" applyAlignment="1">
      <alignment horizontal="center"/>
    </xf>
    <xf numFmtId="170" fontId="57" fillId="0" borderId="16" xfId="0" applyNumberFormat="1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49" fontId="65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49" fontId="66" fillId="0" borderId="24" xfId="0" applyNumberFormat="1" applyFont="1" applyBorder="1" applyAlignment="1">
      <alignment horizontal="center"/>
    </xf>
    <xf numFmtId="0" fontId="62" fillId="0" borderId="40" xfId="0" applyFont="1" applyBorder="1" applyAlignment="1">
      <alignment horizontal="left" vertical="center" wrapText="1"/>
    </xf>
    <xf numFmtId="0" fontId="62" fillId="0" borderId="40" xfId="0" applyFont="1" applyBorder="1" applyAlignment="1">
      <alignment vertical="center" wrapText="1"/>
    </xf>
    <xf numFmtId="49" fontId="67" fillId="0" borderId="40" xfId="0" applyNumberFormat="1" applyFont="1" applyBorder="1" applyAlignment="1">
      <alignment horizontal="center"/>
    </xf>
    <xf numFmtId="49" fontId="68" fillId="0" borderId="40" xfId="0" applyNumberFormat="1" applyFont="1" applyBorder="1" applyAlignment="1">
      <alignment/>
    </xf>
    <xf numFmtId="49" fontId="67" fillId="0" borderId="40" xfId="0" applyNumberFormat="1" applyFont="1" applyBorder="1" applyAlignment="1">
      <alignment/>
    </xf>
    <xf numFmtId="0" fontId="53" fillId="0" borderId="40" xfId="0" applyFont="1" applyBorder="1" applyAlignment="1">
      <alignment/>
    </xf>
    <xf numFmtId="10" fontId="67" fillId="0" borderId="40" xfId="0" applyNumberFormat="1" applyFont="1" applyBorder="1" applyAlignment="1">
      <alignment horizontal="center"/>
    </xf>
    <xf numFmtId="10" fontId="68" fillId="0" borderId="40" xfId="0" applyNumberFormat="1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49" fontId="68" fillId="0" borderId="40" xfId="0" applyNumberFormat="1" applyFont="1" applyBorder="1" applyAlignment="1">
      <alignment horizontal="center" vertical="center"/>
    </xf>
    <xf numFmtId="49" fontId="68" fillId="0" borderId="40" xfId="0" applyNumberFormat="1" applyFont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59" fillId="0" borderId="40" xfId="0" applyFont="1" applyBorder="1" applyAlignment="1">
      <alignment horizontal="center"/>
    </xf>
    <xf numFmtId="49" fontId="68" fillId="0" borderId="24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7</xdr:col>
      <xdr:colOff>552450</xdr:colOff>
      <xdr:row>1</xdr:row>
      <xdr:rowOff>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3905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85725</xdr:colOff>
      <xdr:row>1</xdr:row>
      <xdr:rowOff>0</xdr:rowOff>
    </xdr:from>
    <xdr:to>
      <xdr:col>4</xdr:col>
      <xdr:colOff>371475</xdr:colOff>
      <xdr:row>2</xdr:row>
      <xdr:rowOff>57150</xdr:rowOff>
    </xdr:to>
    <xdr:pic>
      <xdr:nvPicPr>
        <xdr:cNvPr id="2" name="ima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905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6"/>
  <sheetViews>
    <sheetView zoomScalePageLayoutView="0" workbookViewId="0" topLeftCell="A37">
      <selection activeCell="A2" sqref="A2:G47"/>
    </sheetView>
  </sheetViews>
  <sheetFormatPr defaultColWidth="14.421875" defaultRowHeight="15" customHeight="1"/>
  <cols>
    <col min="1" max="1" width="6.00390625" style="0" customWidth="1"/>
    <col min="2" max="2" width="39.00390625" style="0" customWidth="1"/>
    <col min="3" max="3" width="4.57421875" style="0" customWidth="1"/>
    <col min="4" max="4" width="8.00390625" style="0" customWidth="1"/>
    <col min="5" max="5" width="10.7109375" style="0" customWidth="1"/>
    <col min="6" max="6" width="9.7109375" style="0" customWidth="1"/>
    <col min="7" max="7" width="10.7109375" style="0" customWidth="1"/>
    <col min="8" max="24" width="9.00390625" style="0" customWidth="1"/>
  </cols>
  <sheetData>
    <row r="1" spans="1:24" ht="15.75" thickBot="1">
      <c r="A1" s="123" t="s">
        <v>301</v>
      </c>
      <c r="B1" s="124"/>
      <c r="C1" s="124"/>
      <c r="D1" s="124"/>
      <c r="E1" s="124"/>
      <c r="F1" s="124"/>
      <c r="G1" s="12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05" t="s">
        <v>33</v>
      </c>
      <c r="B2" s="30" t="s">
        <v>38</v>
      </c>
      <c r="C2" s="27" t="s">
        <v>41</v>
      </c>
      <c r="D2" s="32" t="s">
        <v>42</v>
      </c>
      <c r="E2" s="33" t="s">
        <v>43</v>
      </c>
      <c r="F2" s="33" t="s">
        <v>44</v>
      </c>
      <c r="G2" s="106" t="s">
        <v>45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5">
      <c r="A3" s="107">
        <v>1</v>
      </c>
      <c r="B3" s="40" t="s">
        <v>31</v>
      </c>
      <c r="C3" s="41"/>
      <c r="D3" s="10"/>
      <c r="E3" s="10"/>
      <c r="F3" s="10"/>
      <c r="G3" s="108">
        <f>SUM(F4:F11)</f>
        <v>7235.49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">
      <c r="A4" s="109" t="s">
        <v>32</v>
      </c>
      <c r="B4" s="29" t="s">
        <v>37</v>
      </c>
      <c r="C4" s="41" t="s">
        <v>57</v>
      </c>
      <c r="D4" s="10">
        <f>35*2.6</f>
        <v>91</v>
      </c>
      <c r="E4" s="10">
        <v>25.13</v>
      </c>
      <c r="F4" s="10">
        <f aca="true" t="shared" si="0" ref="F4:F11">D4*E4</f>
        <v>2286.83</v>
      </c>
      <c r="G4" s="1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4">
      <c r="A5" s="109" t="s">
        <v>48</v>
      </c>
      <c r="B5" s="29" t="s">
        <v>49</v>
      </c>
      <c r="C5" s="41" t="s">
        <v>63</v>
      </c>
      <c r="D5" s="10">
        <v>5</v>
      </c>
      <c r="E5" s="10">
        <v>8.64</v>
      </c>
      <c r="F5" s="10">
        <f t="shared" si="0"/>
        <v>43.2</v>
      </c>
      <c r="G5" s="1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">
      <c r="A6" s="109" t="s">
        <v>51</v>
      </c>
      <c r="B6" s="29" t="s">
        <v>52</v>
      </c>
      <c r="C6" s="41" t="s">
        <v>53</v>
      </c>
      <c r="D6" s="10">
        <v>140</v>
      </c>
      <c r="E6" s="10">
        <v>2.53</v>
      </c>
      <c r="F6" s="10">
        <f t="shared" si="0"/>
        <v>354.2</v>
      </c>
      <c r="G6" s="1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109" t="s">
        <v>55</v>
      </c>
      <c r="B7" s="29" t="s">
        <v>56</v>
      </c>
      <c r="C7" s="41" t="s">
        <v>39</v>
      </c>
      <c r="D7" s="10">
        <v>8</v>
      </c>
      <c r="E7" s="10">
        <v>26.21</v>
      </c>
      <c r="F7" s="10">
        <f t="shared" si="0"/>
        <v>209.68</v>
      </c>
      <c r="G7" s="1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09" t="s">
        <v>59</v>
      </c>
      <c r="B8" s="29" t="s">
        <v>60</v>
      </c>
      <c r="C8" s="41" t="s">
        <v>61</v>
      </c>
      <c r="D8" s="10">
        <v>18</v>
      </c>
      <c r="E8" s="10">
        <v>26.51</v>
      </c>
      <c r="F8" s="10">
        <f t="shared" si="0"/>
        <v>477.18</v>
      </c>
      <c r="G8" s="1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109" t="s">
        <v>65</v>
      </c>
      <c r="B9" s="29" t="s">
        <v>68</v>
      </c>
      <c r="C9" s="41" t="s">
        <v>61</v>
      </c>
      <c r="D9" s="10">
        <v>9</v>
      </c>
      <c r="E9" s="10">
        <v>13.22</v>
      </c>
      <c r="F9" s="10">
        <f t="shared" si="0"/>
        <v>118.98</v>
      </c>
      <c r="G9" s="1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09" t="s">
        <v>71</v>
      </c>
      <c r="B10" s="29" t="s">
        <v>72</v>
      </c>
      <c r="C10" s="41" t="s">
        <v>61</v>
      </c>
      <c r="D10" s="10">
        <v>11</v>
      </c>
      <c r="E10" s="10">
        <v>13.22</v>
      </c>
      <c r="F10" s="10">
        <f t="shared" si="0"/>
        <v>145.42000000000002</v>
      </c>
      <c r="G10" s="1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4">
      <c r="A11" s="109" t="s">
        <v>74</v>
      </c>
      <c r="B11" s="29" t="s">
        <v>78</v>
      </c>
      <c r="C11" s="41" t="s">
        <v>84</v>
      </c>
      <c r="D11" s="10">
        <v>12</v>
      </c>
      <c r="E11" s="10">
        <v>300</v>
      </c>
      <c r="F11" s="10">
        <f t="shared" si="0"/>
        <v>3600</v>
      </c>
      <c r="G11" s="1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111">
        <v>2</v>
      </c>
      <c r="B12" s="40" t="s">
        <v>86</v>
      </c>
      <c r="C12" s="41"/>
      <c r="D12" s="10"/>
      <c r="E12" s="10"/>
      <c r="F12" s="10"/>
      <c r="G12" s="108">
        <f>SUM(F13:F14)</f>
        <v>50894.41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60">
      <c r="A13" s="109" t="s">
        <v>87</v>
      </c>
      <c r="B13" s="116" t="s">
        <v>302</v>
      </c>
      <c r="C13" s="41" t="s">
        <v>100</v>
      </c>
      <c r="D13" s="10">
        <v>136</v>
      </c>
      <c r="E13" s="10">
        <v>312</v>
      </c>
      <c r="F13" s="10">
        <f>D13*E13</f>
        <v>42432</v>
      </c>
      <c r="G13" s="1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">
      <c r="A14" s="109" t="s">
        <v>91</v>
      </c>
      <c r="B14" s="29" t="s">
        <v>93</v>
      </c>
      <c r="C14" s="41" t="s">
        <v>53</v>
      </c>
      <c r="D14" s="10">
        <f>ROUND((D13*4/2.6),0)</f>
        <v>209</v>
      </c>
      <c r="E14" s="10">
        <v>40.49</v>
      </c>
      <c r="F14" s="10">
        <f>D14*E14</f>
        <v>8462.41</v>
      </c>
      <c r="G14" s="1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11">
        <v>3</v>
      </c>
      <c r="B15" s="40" t="s">
        <v>98</v>
      </c>
      <c r="C15" s="41"/>
      <c r="D15" s="10"/>
      <c r="E15" s="10"/>
      <c r="F15" s="10"/>
      <c r="G15" s="108">
        <f>SUM(F16:F17)</f>
        <v>5348.7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60.75">
      <c r="A16" s="111" t="s">
        <v>99</v>
      </c>
      <c r="B16" s="24" t="s">
        <v>103</v>
      </c>
      <c r="C16" s="52" t="s">
        <v>120</v>
      </c>
      <c r="D16" s="10">
        <v>90</v>
      </c>
      <c r="E16" s="10">
        <v>37.19</v>
      </c>
      <c r="F16" s="43">
        <f>D16*E16</f>
        <v>3347.1</v>
      </c>
      <c r="G16" s="10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4.75">
      <c r="A17" s="111" t="s">
        <v>105</v>
      </c>
      <c r="B17" s="24" t="s">
        <v>110</v>
      </c>
      <c r="C17" s="52" t="s">
        <v>128</v>
      </c>
      <c r="D17" s="10">
        <v>60</v>
      </c>
      <c r="E17" s="10">
        <v>33.36</v>
      </c>
      <c r="F17" s="43">
        <f>D17*E17</f>
        <v>2001.6</v>
      </c>
      <c r="G17" s="1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07">
        <v>4</v>
      </c>
      <c r="B18" s="40" t="s">
        <v>112</v>
      </c>
      <c r="C18" s="41"/>
      <c r="D18" s="10"/>
      <c r="E18" s="10"/>
      <c r="F18" s="10"/>
      <c r="G18" s="108">
        <f>SUM(F19:F22)</f>
        <v>11872.31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>
      <c r="A19" s="111" t="s">
        <v>113</v>
      </c>
      <c r="B19" s="24" t="s">
        <v>114</v>
      </c>
      <c r="C19" s="41" t="s">
        <v>142</v>
      </c>
      <c r="D19" s="10">
        <v>8</v>
      </c>
      <c r="E19" s="10">
        <v>519.69</v>
      </c>
      <c r="F19" s="10">
        <f>D19*E19</f>
        <v>4157.52</v>
      </c>
      <c r="G19" s="11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>
      <c r="A20" s="111" t="s">
        <v>116</v>
      </c>
      <c r="B20" s="24" t="s">
        <v>119</v>
      </c>
      <c r="C20" s="41" t="s">
        <v>148</v>
      </c>
      <c r="D20" s="10">
        <v>24</v>
      </c>
      <c r="E20" s="10">
        <v>7.34</v>
      </c>
      <c r="F20" s="10">
        <f>D20*E20</f>
        <v>176.16</v>
      </c>
      <c r="G20" s="1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48.75">
      <c r="A21" s="111" t="s">
        <v>123</v>
      </c>
      <c r="B21" s="24" t="s">
        <v>124</v>
      </c>
      <c r="C21" s="41" t="s">
        <v>53</v>
      </c>
      <c r="D21" s="10">
        <f>D14</f>
        <v>209</v>
      </c>
      <c r="E21" s="10">
        <v>19.66</v>
      </c>
      <c r="F21" s="10">
        <f>D21*E21</f>
        <v>4108.94</v>
      </c>
      <c r="G21" s="1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>
      <c r="A22" s="111" t="s">
        <v>127</v>
      </c>
      <c r="B22" s="24" t="s">
        <v>129</v>
      </c>
      <c r="C22" s="41" t="s">
        <v>53</v>
      </c>
      <c r="D22" s="10">
        <f>D21</f>
        <v>209</v>
      </c>
      <c r="E22" s="10">
        <v>16.41</v>
      </c>
      <c r="F22" s="10">
        <f>D22*E22</f>
        <v>3429.69</v>
      </c>
      <c r="G22" s="1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107">
        <v>5</v>
      </c>
      <c r="B23" s="117" t="s">
        <v>303</v>
      </c>
      <c r="C23" s="41"/>
      <c r="D23" s="10"/>
      <c r="E23" s="10"/>
      <c r="F23" s="10"/>
      <c r="G23" s="108">
        <f>SUM(F24:F30)</f>
        <v>16999.300000000003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4.75">
      <c r="A24" s="111" t="s">
        <v>132</v>
      </c>
      <c r="B24" s="24" t="s">
        <v>133</v>
      </c>
      <c r="C24" s="41" t="s">
        <v>168</v>
      </c>
      <c r="D24" s="10">
        <v>18</v>
      </c>
      <c r="E24" s="10">
        <v>40.7</v>
      </c>
      <c r="F24" s="10">
        <f aca="true" t="shared" si="1" ref="F24:F30">D24*E24</f>
        <v>732.6</v>
      </c>
      <c r="G24" s="1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>
      <c r="A25" s="111" t="s">
        <v>137</v>
      </c>
      <c r="B25" s="118" t="s">
        <v>305</v>
      </c>
      <c r="C25" s="41" t="s">
        <v>168</v>
      </c>
      <c r="D25" s="10">
        <v>3</v>
      </c>
      <c r="E25" s="10">
        <v>4286.52</v>
      </c>
      <c r="F25" s="10">
        <f t="shared" si="1"/>
        <v>12859.560000000001</v>
      </c>
      <c r="G25" s="1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75">
      <c r="A26" s="111" t="s">
        <v>141</v>
      </c>
      <c r="B26" s="24" t="s">
        <v>143</v>
      </c>
      <c r="C26" s="41" t="s">
        <v>168</v>
      </c>
      <c r="D26" s="10">
        <v>4</v>
      </c>
      <c r="E26" s="10">
        <v>51.54</v>
      </c>
      <c r="F26" s="10">
        <f t="shared" si="1"/>
        <v>206.16</v>
      </c>
      <c r="G26" s="1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75">
      <c r="A27" s="111" t="s">
        <v>146</v>
      </c>
      <c r="B27" s="24" t="s">
        <v>147</v>
      </c>
      <c r="C27" s="41" t="s">
        <v>168</v>
      </c>
      <c r="D27" s="10">
        <v>11</v>
      </c>
      <c r="E27" s="10">
        <v>40.7</v>
      </c>
      <c r="F27" s="10">
        <f t="shared" si="1"/>
        <v>447.70000000000005</v>
      </c>
      <c r="G27" s="11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75">
      <c r="A28" s="111" t="s">
        <v>150</v>
      </c>
      <c r="B28" s="24" t="s">
        <v>151</v>
      </c>
      <c r="C28" s="41" t="s">
        <v>168</v>
      </c>
      <c r="D28" s="10">
        <v>18</v>
      </c>
      <c r="E28" s="10">
        <v>20.72</v>
      </c>
      <c r="F28" s="10">
        <f t="shared" si="1"/>
        <v>372.96</v>
      </c>
      <c r="G28" s="1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8.75">
      <c r="A29" s="111" t="s">
        <v>154</v>
      </c>
      <c r="B29" s="24" t="s">
        <v>157</v>
      </c>
      <c r="C29" s="41" t="s">
        <v>168</v>
      </c>
      <c r="D29" s="43">
        <v>4</v>
      </c>
      <c r="E29" s="10">
        <v>36.78</v>
      </c>
      <c r="F29" s="10">
        <f t="shared" si="1"/>
        <v>147.12</v>
      </c>
      <c r="G29" s="1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60.75">
      <c r="A30" s="111" t="s">
        <v>160</v>
      </c>
      <c r="B30" s="24" t="s">
        <v>163</v>
      </c>
      <c r="C30" s="41" t="s">
        <v>168</v>
      </c>
      <c r="D30" s="43">
        <v>8</v>
      </c>
      <c r="E30" s="10">
        <v>279.15</v>
      </c>
      <c r="F30" s="10">
        <f t="shared" si="1"/>
        <v>2233.2</v>
      </c>
      <c r="G30" s="11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107">
        <v>6</v>
      </c>
      <c r="B31" s="40" t="s">
        <v>166</v>
      </c>
      <c r="C31" s="41"/>
      <c r="D31" s="10"/>
      <c r="E31" s="10"/>
      <c r="F31" s="10"/>
      <c r="G31" s="108">
        <f>SUM(F32:F41)</f>
        <v>113244.45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>
      <c r="A32" s="111" t="s">
        <v>167</v>
      </c>
      <c r="B32" s="24" t="s">
        <v>169</v>
      </c>
      <c r="C32" s="41" t="s">
        <v>84</v>
      </c>
      <c r="D32" s="10">
        <v>11</v>
      </c>
      <c r="E32" s="10">
        <v>218.14</v>
      </c>
      <c r="F32" s="10">
        <f>D32*E32</f>
        <v>2399.54</v>
      </c>
      <c r="G32" s="11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48.75">
      <c r="A33" s="111" t="s">
        <v>172</v>
      </c>
      <c r="B33" s="118" t="s">
        <v>304</v>
      </c>
      <c r="C33" s="41" t="s">
        <v>84</v>
      </c>
      <c r="D33" s="10">
        <v>4</v>
      </c>
      <c r="E33" s="10">
        <v>1047.1</v>
      </c>
      <c r="F33" s="10">
        <f>D33*E33</f>
        <v>4188.4</v>
      </c>
      <c r="G33" s="1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48.75">
      <c r="A34" s="111" t="s">
        <v>178</v>
      </c>
      <c r="B34" s="24" t="s">
        <v>180</v>
      </c>
      <c r="C34" s="41" t="s">
        <v>84</v>
      </c>
      <c r="D34" s="10">
        <v>3</v>
      </c>
      <c r="E34" s="10">
        <v>2892</v>
      </c>
      <c r="F34" s="10">
        <f>D34*E34</f>
        <v>8676</v>
      </c>
      <c r="G34" s="1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4.75">
      <c r="A35" s="111" t="s">
        <v>183</v>
      </c>
      <c r="B35" s="24" t="s">
        <v>218</v>
      </c>
      <c r="C35" s="41" t="s">
        <v>39</v>
      </c>
      <c r="D35" s="10">
        <v>19</v>
      </c>
      <c r="E35" s="10">
        <v>69</v>
      </c>
      <c r="F35" s="10">
        <f>D35*E35</f>
        <v>1311</v>
      </c>
      <c r="G35" s="1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54" customHeight="1">
      <c r="A36" s="111" t="s">
        <v>189</v>
      </c>
      <c r="B36" s="24" t="s">
        <v>222</v>
      </c>
      <c r="C36" s="41" t="s">
        <v>84</v>
      </c>
      <c r="D36" s="10">
        <v>1</v>
      </c>
      <c r="E36" s="10">
        <v>831.5</v>
      </c>
      <c r="F36" s="10">
        <f aca="true" t="shared" si="2" ref="F36:F41">D36*E36</f>
        <v>831.5</v>
      </c>
      <c r="G36" s="1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4.75">
      <c r="A37" s="111" t="s">
        <v>193</v>
      </c>
      <c r="B37" s="24" t="s">
        <v>190</v>
      </c>
      <c r="C37" s="41" t="s">
        <v>84</v>
      </c>
      <c r="D37" s="10">
        <v>3</v>
      </c>
      <c r="E37" s="10">
        <v>4179.14</v>
      </c>
      <c r="F37" s="10">
        <f t="shared" si="2"/>
        <v>12537.420000000002</v>
      </c>
      <c r="G37" s="1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>
      <c r="A38" s="111" t="s">
        <v>198</v>
      </c>
      <c r="B38" s="24" t="s">
        <v>194</v>
      </c>
      <c r="C38" s="52" t="s">
        <v>53</v>
      </c>
      <c r="D38" s="43">
        <v>18</v>
      </c>
      <c r="E38" s="43">
        <v>19</v>
      </c>
      <c r="F38" s="43">
        <f t="shared" si="2"/>
        <v>342</v>
      </c>
      <c r="G38" s="1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">
      <c r="A39" s="111" t="s">
        <v>232</v>
      </c>
      <c r="B39" s="29" t="s">
        <v>202</v>
      </c>
      <c r="C39" s="52" t="s">
        <v>84</v>
      </c>
      <c r="D39" s="43">
        <v>1</v>
      </c>
      <c r="E39" s="43">
        <v>338.59</v>
      </c>
      <c r="F39" s="43">
        <f t="shared" si="2"/>
        <v>338.59</v>
      </c>
      <c r="G39" s="1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72">
      <c r="A40" s="111" t="s">
        <v>236</v>
      </c>
      <c r="B40" s="29" t="s">
        <v>300</v>
      </c>
      <c r="C40" s="52" t="s">
        <v>84</v>
      </c>
      <c r="D40" s="43">
        <v>10</v>
      </c>
      <c r="E40" s="43">
        <v>8250</v>
      </c>
      <c r="F40" s="43">
        <f t="shared" si="2"/>
        <v>82500</v>
      </c>
      <c r="G40" s="11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4">
      <c r="A41" s="111" t="s">
        <v>237</v>
      </c>
      <c r="B41" s="29" t="s">
        <v>221</v>
      </c>
      <c r="C41" s="41" t="s">
        <v>245</v>
      </c>
      <c r="D41" s="43">
        <v>1.6</v>
      </c>
      <c r="E41" s="43">
        <v>75</v>
      </c>
      <c r="F41" s="43">
        <f t="shared" si="2"/>
        <v>120</v>
      </c>
      <c r="G41" s="11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07">
        <v>7</v>
      </c>
      <c r="B42" s="40" t="s">
        <v>227</v>
      </c>
      <c r="C42" s="41"/>
      <c r="D42" s="10"/>
      <c r="E42" s="10"/>
      <c r="F42" s="10"/>
      <c r="G42" s="108">
        <f>SUM(F43:F44)</f>
        <v>16084.3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4.75">
      <c r="A43" s="111" t="s">
        <v>228</v>
      </c>
      <c r="B43" s="24" t="s">
        <v>230</v>
      </c>
      <c r="C43" s="41" t="s">
        <v>246</v>
      </c>
      <c r="D43" s="10">
        <v>340</v>
      </c>
      <c r="E43" s="10">
        <v>29.54</v>
      </c>
      <c r="F43" s="10">
        <f>D43*E43</f>
        <v>10043.6</v>
      </c>
      <c r="G43" s="1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>
      <c r="A44" s="111" t="s">
        <v>234</v>
      </c>
      <c r="B44" s="24" t="s">
        <v>247</v>
      </c>
      <c r="C44" s="41" t="s">
        <v>248</v>
      </c>
      <c r="D44" s="10">
        <v>290</v>
      </c>
      <c r="E44" s="10">
        <v>20.83</v>
      </c>
      <c r="F44" s="10">
        <f>D44*E44</f>
        <v>6040.7</v>
      </c>
      <c r="G44" s="1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107">
        <v>8</v>
      </c>
      <c r="B45" s="40" t="s">
        <v>239</v>
      </c>
      <c r="C45" s="41"/>
      <c r="D45" s="10"/>
      <c r="E45" s="10"/>
      <c r="F45" s="10"/>
      <c r="G45" s="108">
        <f>SUM(F46)</f>
        <v>9381.6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7.5" thickBot="1">
      <c r="A46" s="111" t="s">
        <v>240</v>
      </c>
      <c r="B46" s="24" t="s">
        <v>242</v>
      </c>
      <c r="C46" s="41" t="s">
        <v>249</v>
      </c>
      <c r="D46" s="10">
        <v>360</v>
      </c>
      <c r="E46" s="10">
        <v>26.06</v>
      </c>
      <c r="F46" s="10">
        <f>D46*E46</f>
        <v>9381.6</v>
      </c>
      <c r="G46" s="1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thickBot="1">
      <c r="A47" s="114"/>
      <c r="B47" s="121" t="s">
        <v>250</v>
      </c>
      <c r="C47" s="122"/>
      <c r="D47" s="122"/>
      <c r="E47" s="122"/>
      <c r="F47" s="122"/>
      <c r="G47" s="115">
        <f>SUM(G3:G46)</f>
        <v>231060.56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42"/>
      <c r="B48" s="78"/>
      <c r="C48" s="36"/>
      <c r="D48" s="42"/>
      <c r="E48" s="42"/>
      <c r="F48" s="42"/>
      <c r="G48" s="7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42"/>
      <c r="B49" s="78"/>
      <c r="C49" s="36"/>
      <c r="D49" s="42"/>
      <c r="E49" s="42"/>
      <c r="F49" s="42"/>
      <c r="G49" s="7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42"/>
      <c r="B50" s="78"/>
      <c r="C50" s="36"/>
      <c r="D50" s="42"/>
      <c r="E50" s="42"/>
      <c r="F50" s="42"/>
      <c r="G50" s="7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42"/>
      <c r="B51" s="78"/>
      <c r="C51" s="36"/>
      <c r="D51" s="42"/>
      <c r="E51" s="42"/>
      <c r="F51" s="42"/>
      <c r="G51" s="7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42"/>
      <c r="B52" s="78"/>
      <c r="C52" s="36"/>
      <c r="D52" s="42"/>
      <c r="E52" s="42"/>
      <c r="F52" s="42"/>
      <c r="G52" s="7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42"/>
      <c r="B53" s="78"/>
      <c r="C53" s="36"/>
      <c r="D53" s="42"/>
      <c r="E53" s="42"/>
      <c r="F53" s="42"/>
      <c r="G53" s="7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42"/>
      <c r="B54" s="78"/>
      <c r="C54" s="36"/>
      <c r="D54" s="42"/>
      <c r="E54" s="42"/>
      <c r="F54" s="42"/>
      <c r="G54" s="7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42"/>
      <c r="B55" s="78"/>
      <c r="C55" s="36"/>
      <c r="D55" s="42"/>
      <c r="E55" s="42"/>
      <c r="F55" s="42"/>
      <c r="G55" s="7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42"/>
      <c r="B56" s="78"/>
      <c r="C56" s="36"/>
      <c r="D56" s="42"/>
      <c r="E56" s="42"/>
      <c r="F56" s="42"/>
      <c r="G56" s="7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42"/>
      <c r="B57" s="78"/>
      <c r="C57" s="36"/>
      <c r="D57" s="42"/>
      <c r="E57" s="42"/>
      <c r="F57" s="42"/>
      <c r="G57" s="7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42"/>
      <c r="B58" s="78"/>
      <c r="C58" s="36"/>
      <c r="D58" s="42"/>
      <c r="E58" s="42"/>
      <c r="F58" s="42"/>
      <c r="G58" s="7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42"/>
      <c r="B59" s="78"/>
      <c r="C59" s="36"/>
      <c r="D59" s="42"/>
      <c r="E59" s="42"/>
      <c r="F59" s="42"/>
      <c r="G59" s="7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42"/>
      <c r="B60" s="78"/>
      <c r="C60" s="36"/>
      <c r="D60" s="42"/>
      <c r="E60" s="42"/>
      <c r="F60" s="42"/>
      <c r="G60" s="7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42"/>
      <c r="B61" s="78"/>
      <c r="C61" s="36"/>
      <c r="D61" s="42"/>
      <c r="E61" s="42"/>
      <c r="F61" s="42"/>
      <c r="G61" s="7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42"/>
      <c r="B62" s="78"/>
      <c r="C62" s="36"/>
      <c r="D62" s="42"/>
      <c r="E62" s="42"/>
      <c r="F62" s="42"/>
      <c r="G62" s="7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42"/>
      <c r="B63" s="78"/>
      <c r="C63" s="36"/>
      <c r="D63" s="42"/>
      <c r="E63" s="42"/>
      <c r="F63" s="42"/>
      <c r="G63" s="7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42"/>
      <c r="B64" s="78"/>
      <c r="C64" s="36"/>
      <c r="D64" s="42"/>
      <c r="E64" s="42"/>
      <c r="F64" s="42"/>
      <c r="G64" s="7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42"/>
      <c r="B65" s="78"/>
      <c r="C65" s="36"/>
      <c r="D65" s="79"/>
      <c r="E65" s="79"/>
      <c r="F65" s="79"/>
      <c r="G65" s="8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42"/>
      <c r="B66" s="78"/>
      <c r="C66" s="36"/>
      <c r="D66" s="79"/>
      <c r="E66" s="79"/>
      <c r="F66" s="79"/>
      <c r="G66" s="8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42"/>
      <c r="B67" s="78"/>
      <c r="C67" s="36"/>
      <c r="D67" s="79"/>
      <c r="E67" s="79"/>
      <c r="F67" s="79"/>
      <c r="G67" s="8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42"/>
      <c r="B68" s="78"/>
      <c r="C68" s="36"/>
      <c r="D68" s="79"/>
      <c r="E68" s="79"/>
      <c r="F68" s="79"/>
      <c r="G68" s="8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42"/>
      <c r="B69" s="78"/>
      <c r="C69" s="36"/>
      <c r="D69" s="79"/>
      <c r="E69" s="79"/>
      <c r="F69" s="79"/>
      <c r="G69" s="8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42"/>
      <c r="B70" s="78"/>
      <c r="C70" s="36"/>
      <c r="D70" s="79"/>
      <c r="E70" s="79"/>
      <c r="F70" s="79"/>
      <c r="G70" s="8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42"/>
      <c r="B71" s="78"/>
      <c r="C71" s="36"/>
      <c r="D71" s="79"/>
      <c r="E71" s="79"/>
      <c r="F71" s="79"/>
      <c r="G71" s="8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42"/>
      <c r="B72" s="78"/>
      <c r="C72" s="36"/>
      <c r="D72" s="79"/>
      <c r="E72" s="79"/>
      <c r="F72" s="79"/>
      <c r="G72" s="8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42"/>
      <c r="B73" s="78"/>
      <c r="C73" s="36"/>
      <c r="D73" s="79"/>
      <c r="E73" s="79"/>
      <c r="F73" s="79"/>
      <c r="G73" s="8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42"/>
      <c r="B74" s="78"/>
      <c r="C74" s="36"/>
      <c r="D74" s="79"/>
      <c r="E74" s="79"/>
      <c r="F74" s="79"/>
      <c r="G74" s="8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42"/>
      <c r="B75" s="78"/>
      <c r="C75" s="36"/>
      <c r="D75" s="79"/>
      <c r="E75" s="79"/>
      <c r="F75" s="79"/>
      <c r="G75" s="8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42"/>
      <c r="B76" s="78"/>
      <c r="C76" s="36"/>
      <c r="D76" s="79"/>
      <c r="E76" s="79"/>
      <c r="F76" s="79"/>
      <c r="G76" s="8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42"/>
      <c r="B77" s="78"/>
      <c r="C77" s="36"/>
      <c r="D77" s="79"/>
      <c r="E77" s="79"/>
      <c r="F77" s="79"/>
      <c r="G77" s="8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42"/>
      <c r="B78" s="78"/>
      <c r="C78" s="36"/>
      <c r="D78" s="79"/>
      <c r="E78" s="79"/>
      <c r="F78" s="79"/>
      <c r="G78" s="8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42"/>
      <c r="B79" s="78"/>
      <c r="C79" s="36"/>
      <c r="D79" s="79"/>
      <c r="E79" s="79"/>
      <c r="F79" s="79"/>
      <c r="G79" s="8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42"/>
      <c r="B80" s="78"/>
      <c r="C80" s="36"/>
      <c r="D80" s="79"/>
      <c r="E80" s="79"/>
      <c r="F80" s="79"/>
      <c r="G80" s="8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42"/>
      <c r="B81" s="78"/>
      <c r="C81" s="36"/>
      <c r="D81" s="79"/>
      <c r="E81" s="79"/>
      <c r="F81" s="79"/>
      <c r="G81" s="8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42"/>
      <c r="B82" s="78"/>
      <c r="C82" s="36"/>
      <c r="D82" s="79"/>
      <c r="E82" s="79"/>
      <c r="F82" s="79"/>
      <c r="G82" s="8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42"/>
      <c r="B83" s="78"/>
      <c r="C83" s="36"/>
      <c r="D83" s="79"/>
      <c r="E83" s="79"/>
      <c r="F83" s="79"/>
      <c r="G83" s="8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42"/>
      <c r="B84" s="78"/>
      <c r="C84" s="36"/>
      <c r="D84" s="79"/>
      <c r="E84" s="79"/>
      <c r="F84" s="79"/>
      <c r="G84" s="8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42"/>
      <c r="B85" s="78"/>
      <c r="C85" s="36"/>
      <c r="D85" s="79"/>
      <c r="E85" s="79"/>
      <c r="F85" s="79"/>
      <c r="G85" s="8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42"/>
      <c r="B86" s="78"/>
      <c r="C86" s="36"/>
      <c r="D86" s="79"/>
      <c r="E86" s="79"/>
      <c r="F86" s="79"/>
      <c r="G86" s="8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42"/>
      <c r="B87" s="78"/>
      <c r="C87" s="36"/>
      <c r="D87" s="79"/>
      <c r="E87" s="79"/>
      <c r="F87" s="79"/>
      <c r="G87" s="8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42"/>
      <c r="B88" s="78"/>
      <c r="C88" s="36"/>
      <c r="D88" s="79"/>
      <c r="E88" s="79"/>
      <c r="F88" s="79"/>
      <c r="G88" s="8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42"/>
      <c r="B89" s="78"/>
      <c r="C89" s="36"/>
      <c r="D89" s="79"/>
      <c r="E89" s="79"/>
      <c r="F89" s="79"/>
      <c r="G89" s="8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42"/>
      <c r="B90" s="78"/>
      <c r="C90" s="36"/>
      <c r="D90" s="79"/>
      <c r="E90" s="79"/>
      <c r="F90" s="79"/>
      <c r="G90" s="8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42"/>
      <c r="B91" s="78"/>
      <c r="C91" s="36"/>
      <c r="D91" s="79"/>
      <c r="E91" s="79"/>
      <c r="F91" s="79"/>
      <c r="G91" s="8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42"/>
      <c r="B92" s="78"/>
      <c r="C92" s="36"/>
      <c r="D92" s="79"/>
      <c r="E92" s="79"/>
      <c r="F92" s="79"/>
      <c r="G92" s="8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42"/>
      <c r="B93" s="78"/>
      <c r="C93" s="36"/>
      <c r="D93" s="79"/>
      <c r="E93" s="79"/>
      <c r="F93" s="79"/>
      <c r="G93" s="8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42"/>
      <c r="B94" s="78"/>
      <c r="C94" s="36"/>
      <c r="D94" s="79"/>
      <c r="E94" s="79"/>
      <c r="F94" s="79"/>
      <c r="G94" s="8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42"/>
      <c r="B95" s="78"/>
      <c r="C95" s="36"/>
      <c r="D95" s="79"/>
      <c r="E95" s="79"/>
      <c r="F95" s="79"/>
      <c r="G95" s="8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42"/>
      <c r="B96" s="78"/>
      <c r="C96" s="36"/>
      <c r="D96" s="79"/>
      <c r="E96" s="79"/>
      <c r="F96" s="79"/>
      <c r="G96" s="8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42"/>
      <c r="B97" s="78"/>
      <c r="C97" s="36"/>
      <c r="D97" s="79"/>
      <c r="E97" s="79"/>
      <c r="F97" s="79"/>
      <c r="G97" s="8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42"/>
      <c r="B98" s="78"/>
      <c r="C98" s="36"/>
      <c r="D98" s="79"/>
      <c r="E98" s="79"/>
      <c r="F98" s="79"/>
      <c r="G98" s="8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42"/>
      <c r="B99" s="78"/>
      <c r="C99" s="36"/>
      <c r="D99" s="79"/>
      <c r="E99" s="79"/>
      <c r="F99" s="79"/>
      <c r="G99" s="8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42"/>
      <c r="B100" s="78"/>
      <c r="C100" s="36"/>
      <c r="D100" s="79"/>
      <c r="E100" s="79"/>
      <c r="F100" s="79"/>
      <c r="G100" s="8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42"/>
      <c r="B101" s="78"/>
      <c r="C101" s="36"/>
      <c r="D101" s="79"/>
      <c r="E101" s="79"/>
      <c r="F101" s="79"/>
      <c r="G101" s="8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42"/>
      <c r="B102" s="78"/>
      <c r="C102" s="36"/>
      <c r="D102" s="79"/>
      <c r="E102" s="79"/>
      <c r="F102" s="79"/>
      <c r="G102" s="8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42"/>
      <c r="B103" s="78"/>
      <c r="C103" s="36"/>
      <c r="D103" s="79"/>
      <c r="E103" s="79"/>
      <c r="F103" s="79"/>
      <c r="G103" s="8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42"/>
      <c r="B104" s="78"/>
      <c r="C104" s="36"/>
      <c r="D104" s="79"/>
      <c r="E104" s="79"/>
      <c r="F104" s="79"/>
      <c r="G104" s="8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42"/>
      <c r="B105" s="78"/>
      <c r="C105" s="36"/>
      <c r="D105" s="79"/>
      <c r="E105" s="79"/>
      <c r="F105" s="79"/>
      <c r="G105" s="8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42"/>
      <c r="B106" s="78"/>
      <c r="C106" s="36"/>
      <c r="D106" s="79"/>
      <c r="E106" s="79"/>
      <c r="F106" s="79"/>
      <c r="G106" s="8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42"/>
      <c r="B107" s="78"/>
      <c r="C107" s="36"/>
      <c r="D107" s="79"/>
      <c r="E107" s="79"/>
      <c r="F107" s="79"/>
      <c r="G107" s="8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42"/>
      <c r="B108" s="78"/>
      <c r="C108" s="36"/>
      <c r="D108" s="79"/>
      <c r="E108" s="79"/>
      <c r="F108" s="79"/>
      <c r="G108" s="8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42"/>
      <c r="B109" s="78"/>
      <c r="C109" s="36"/>
      <c r="D109" s="79"/>
      <c r="E109" s="79"/>
      <c r="F109" s="79"/>
      <c r="G109" s="8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42"/>
      <c r="B110" s="78"/>
      <c r="C110" s="36"/>
      <c r="D110" s="79"/>
      <c r="E110" s="79"/>
      <c r="F110" s="79"/>
      <c r="G110" s="8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42"/>
      <c r="B111" s="78"/>
      <c r="C111" s="36"/>
      <c r="D111" s="79"/>
      <c r="E111" s="79"/>
      <c r="F111" s="79"/>
      <c r="G111" s="8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42"/>
      <c r="B112" s="78"/>
      <c r="C112" s="36"/>
      <c r="D112" s="79"/>
      <c r="E112" s="79"/>
      <c r="F112" s="79"/>
      <c r="G112" s="8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42"/>
      <c r="B113" s="78"/>
      <c r="C113" s="36"/>
      <c r="D113" s="79"/>
      <c r="E113" s="79"/>
      <c r="F113" s="79"/>
      <c r="G113" s="8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42"/>
      <c r="B114" s="78"/>
      <c r="C114" s="36"/>
      <c r="D114" s="79"/>
      <c r="E114" s="79"/>
      <c r="F114" s="79"/>
      <c r="G114" s="8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42"/>
      <c r="B115" s="78"/>
      <c r="C115" s="36"/>
      <c r="D115" s="79"/>
      <c r="E115" s="79"/>
      <c r="F115" s="79"/>
      <c r="G115" s="8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42"/>
      <c r="B116" s="78"/>
      <c r="C116" s="36"/>
      <c r="D116" s="79"/>
      <c r="E116" s="79"/>
      <c r="F116" s="79"/>
      <c r="G116" s="8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42"/>
      <c r="B117" s="78"/>
      <c r="C117" s="36"/>
      <c r="D117" s="79"/>
      <c r="E117" s="79"/>
      <c r="F117" s="79"/>
      <c r="G117" s="8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42"/>
      <c r="B118" s="78"/>
      <c r="C118" s="36"/>
      <c r="D118" s="79"/>
      <c r="E118" s="79"/>
      <c r="F118" s="79"/>
      <c r="G118" s="8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42"/>
      <c r="B119" s="78"/>
      <c r="C119" s="36"/>
      <c r="D119" s="79"/>
      <c r="E119" s="79"/>
      <c r="F119" s="79"/>
      <c r="G119" s="8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42"/>
      <c r="B120" s="78"/>
      <c r="C120" s="36"/>
      <c r="D120" s="79"/>
      <c r="E120" s="79"/>
      <c r="F120" s="79"/>
      <c r="G120" s="8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42"/>
      <c r="B121" s="78"/>
      <c r="C121" s="36"/>
      <c r="D121" s="79"/>
      <c r="E121" s="79"/>
      <c r="F121" s="79"/>
      <c r="G121" s="8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42"/>
      <c r="B122" s="78"/>
      <c r="C122" s="36"/>
      <c r="D122" s="79"/>
      <c r="E122" s="79"/>
      <c r="F122" s="79"/>
      <c r="G122" s="8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42"/>
      <c r="B123" s="78"/>
      <c r="C123" s="36"/>
      <c r="D123" s="79"/>
      <c r="E123" s="79"/>
      <c r="F123" s="79"/>
      <c r="G123" s="8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42"/>
      <c r="B124" s="78"/>
      <c r="C124" s="36"/>
      <c r="D124" s="79"/>
      <c r="E124" s="79"/>
      <c r="F124" s="79"/>
      <c r="G124" s="8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42"/>
      <c r="B125" s="78"/>
      <c r="C125" s="36"/>
      <c r="D125" s="79"/>
      <c r="E125" s="79"/>
      <c r="F125" s="79"/>
      <c r="G125" s="8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42"/>
      <c r="B126" s="78"/>
      <c r="C126" s="36"/>
      <c r="D126" s="79"/>
      <c r="E126" s="79"/>
      <c r="F126" s="79"/>
      <c r="G126" s="8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42"/>
      <c r="B127" s="78"/>
      <c r="C127" s="36"/>
      <c r="D127" s="79"/>
      <c r="E127" s="79"/>
      <c r="F127" s="79"/>
      <c r="G127" s="8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42"/>
      <c r="B128" s="78"/>
      <c r="C128" s="36"/>
      <c r="D128" s="79"/>
      <c r="E128" s="79"/>
      <c r="F128" s="79"/>
      <c r="G128" s="8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42"/>
      <c r="B129" s="78"/>
      <c r="C129" s="36"/>
      <c r="D129" s="79"/>
      <c r="E129" s="79"/>
      <c r="F129" s="79"/>
      <c r="G129" s="8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42"/>
      <c r="B130" s="78"/>
      <c r="C130" s="36"/>
      <c r="D130" s="79"/>
      <c r="E130" s="79"/>
      <c r="F130" s="79"/>
      <c r="G130" s="8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42"/>
      <c r="B131" s="78"/>
      <c r="C131" s="36"/>
      <c r="D131" s="79"/>
      <c r="E131" s="79"/>
      <c r="F131" s="79"/>
      <c r="G131" s="8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42"/>
      <c r="B132" s="78"/>
      <c r="C132" s="36"/>
      <c r="D132" s="79"/>
      <c r="E132" s="79"/>
      <c r="F132" s="79"/>
      <c r="G132" s="8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42"/>
      <c r="B133" s="78"/>
      <c r="C133" s="36"/>
      <c r="D133" s="79"/>
      <c r="E133" s="79"/>
      <c r="F133" s="79"/>
      <c r="G133" s="8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42"/>
      <c r="B134" s="78"/>
      <c r="C134" s="36"/>
      <c r="D134" s="79"/>
      <c r="E134" s="79"/>
      <c r="F134" s="79"/>
      <c r="G134" s="8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42"/>
      <c r="B135" s="78"/>
      <c r="C135" s="36"/>
      <c r="D135" s="79"/>
      <c r="E135" s="79"/>
      <c r="F135" s="79"/>
      <c r="G135" s="8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42"/>
      <c r="B136" s="78"/>
      <c r="C136" s="36"/>
      <c r="D136" s="79"/>
      <c r="E136" s="79"/>
      <c r="F136" s="79"/>
      <c r="G136" s="8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42"/>
      <c r="B137" s="78"/>
      <c r="C137" s="36"/>
      <c r="D137" s="79"/>
      <c r="E137" s="79"/>
      <c r="F137" s="79"/>
      <c r="G137" s="8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42"/>
      <c r="B138" s="78"/>
      <c r="C138" s="36"/>
      <c r="D138" s="79"/>
      <c r="E138" s="79"/>
      <c r="F138" s="79"/>
      <c r="G138" s="8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42"/>
      <c r="B139" s="78"/>
      <c r="C139" s="36"/>
      <c r="D139" s="79"/>
      <c r="E139" s="79"/>
      <c r="F139" s="79"/>
      <c r="G139" s="8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42"/>
      <c r="B140" s="78"/>
      <c r="C140" s="36"/>
      <c r="D140" s="79"/>
      <c r="E140" s="79"/>
      <c r="F140" s="79"/>
      <c r="G140" s="8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42"/>
      <c r="B141" s="78"/>
      <c r="C141" s="36"/>
      <c r="D141" s="79"/>
      <c r="E141" s="79"/>
      <c r="F141" s="79"/>
      <c r="G141" s="8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42"/>
      <c r="B142" s="78"/>
      <c r="C142" s="36"/>
      <c r="D142" s="79"/>
      <c r="E142" s="79"/>
      <c r="F142" s="79"/>
      <c r="G142" s="8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42"/>
      <c r="B143" s="78"/>
      <c r="C143" s="36"/>
      <c r="D143" s="79"/>
      <c r="E143" s="79"/>
      <c r="F143" s="79"/>
      <c r="G143" s="8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42"/>
      <c r="B144" s="78"/>
      <c r="C144" s="36"/>
      <c r="D144" s="79"/>
      <c r="E144" s="79"/>
      <c r="F144" s="79"/>
      <c r="G144" s="8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42"/>
      <c r="B145" s="78"/>
      <c r="C145" s="36"/>
      <c r="D145" s="79"/>
      <c r="E145" s="79"/>
      <c r="F145" s="79"/>
      <c r="G145" s="8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42"/>
      <c r="B146" s="78"/>
      <c r="C146" s="36"/>
      <c r="D146" s="79"/>
      <c r="E146" s="79"/>
      <c r="F146" s="79"/>
      <c r="G146" s="8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42"/>
      <c r="B147" s="78"/>
      <c r="C147" s="36"/>
      <c r="D147" s="79"/>
      <c r="E147" s="79"/>
      <c r="F147" s="79"/>
      <c r="G147" s="8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42"/>
      <c r="B148" s="78"/>
      <c r="C148" s="36"/>
      <c r="D148" s="79"/>
      <c r="E148" s="79"/>
      <c r="F148" s="79"/>
      <c r="G148" s="8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42"/>
      <c r="B149" s="78"/>
      <c r="C149" s="36"/>
      <c r="D149" s="79"/>
      <c r="E149" s="79"/>
      <c r="F149" s="79"/>
      <c r="G149" s="8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42"/>
      <c r="B150" s="78"/>
      <c r="C150" s="36"/>
      <c r="D150" s="79"/>
      <c r="E150" s="79"/>
      <c r="F150" s="79"/>
      <c r="G150" s="8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42"/>
      <c r="B151" s="78"/>
      <c r="C151" s="36"/>
      <c r="D151" s="79"/>
      <c r="E151" s="79"/>
      <c r="F151" s="79"/>
      <c r="G151" s="8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42"/>
      <c r="B152" s="78"/>
      <c r="C152" s="36"/>
      <c r="D152" s="79"/>
      <c r="E152" s="79"/>
      <c r="F152" s="79"/>
      <c r="G152" s="8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42"/>
      <c r="B153" s="78"/>
      <c r="C153" s="36"/>
      <c r="D153" s="79"/>
      <c r="E153" s="79"/>
      <c r="F153" s="79"/>
      <c r="G153" s="8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42"/>
      <c r="B154" s="78"/>
      <c r="C154" s="36"/>
      <c r="D154" s="79"/>
      <c r="E154" s="79"/>
      <c r="F154" s="79"/>
      <c r="G154" s="8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42"/>
      <c r="B155" s="78"/>
      <c r="C155" s="36"/>
      <c r="D155" s="79"/>
      <c r="E155" s="79"/>
      <c r="F155" s="79"/>
      <c r="G155" s="8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42"/>
      <c r="B156" s="78"/>
      <c r="C156" s="36"/>
      <c r="D156" s="79"/>
      <c r="E156" s="79"/>
      <c r="F156" s="79"/>
      <c r="G156" s="8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42"/>
      <c r="B157" s="78"/>
      <c r="C157" s="36"/>
      <c r="D157" s="79"/>
      <c r="E157" s="79"/>
      <c r="F157" s="79"/>
      <c r="G157" s="8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42"/>
      <c r="B158" s="78"/>
      <c r="C158" s="36"/>
      <c r="D158" s="79"/>
      <c r="E158" s="79"/>
      <c r="F158" s="79"/>
      <c r="G158" s="8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42"/>
      <c r="B159" s="78"/>
      <c r="C159" s="36"/>
      <c r="D159" s="79"/>
      <c r="E159" s="79"/>
      <c r="F159" s="79"/>
      <c r="G159" s="8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42"/>
      <c r="B160" s="78"/>
      <c r="C160" s="36"/>
      <c r="D160" s="79"/>
      <c r="E160" s="79"/>
      <c r="F160" s="79"/>
      <c r="G160" s="8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42"/>
      <c r="B161" s="78"/>
      <c r="C161" s="36"/>
      <c r="D161" s="79"/>
      <c r="E161" s="79"/>
      <c r="F161" s="79"/>
      <c r="G161" s="8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42"/>
      <c r="B162" s="78"/>
      <c r="C162" s="36"/>
      <c r="D162" s="79"/>
      <c r="E162" s="79"/>
      <c r="F162" s="79"/>
      <c r="G162" s="8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42"/>
      <c r="B163" s="78"/>
      <c r="C163" s="36"/>
      <c r="D163" s="79"/>
      <c r="E163" s="79"/>
      <c r="F163" s="79"/>
      <c r="G163" s="8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42"/>
      <c r="B164" s="78"/>
      <c r="C164" s="36"/>
      <c r="D164" s="79"/>
      <c r="E164" s="79"/>
      <c r="F164" s="79"/>
      <c r="G164" s="8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42"/>
      <c r="B165" s="78"/>
      <c r="C165" s="36"/>
      <c r="D165" s="79"/>
      <c r="E165" s="79"/>
      <c r="F165" s="79"/>
      <c r="G165" s="8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42"/>
      <c r="B166" s="78"/>
      <c r="C166" s="36"/>
      <c r="D166" s="79"/>
      <c r="E166" s="79"/>
      <c r="F166" s="79"/>
      <c r="G166" s="8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42"/>
      <c r="B167" s="78"/>
      <c r="C167" s="36"/>
      <c r="D167" s="79"/>
      <c r="E167" s="79"/>
      <c r="F167" s="79"/>
      <c r="G167" s="8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42"/>
      <c r="B168" s="78"/>
      <c r="C168" s="36"/>
      <c r="D168" s="79"/>
      <c r="E168" s="79"/>
      <c r="F168" s="79"/>
      <c r="G168" s="8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42"/>
      <c r="B169" s="78"/>
      <c r="C169" s="36"/>
      <c r="D169" s="79"/>
      <c r="E169" s="79"/>
      <c r="F169" s="79"/>
      <c r="G169" s="8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42"/>
      <c r="B170" s="78"/>
      <c r="C170" s="36"/>
      <c r="D170" s="79"/>
      <c r="E170" s="79"/>
      <c r="F170" s="79"/>
      <c r="G170" s="8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42"/>
      <c r="B171" s="78"/>
      <c r="C171" s="36"/>
      <c r="D171" s="79"/>
      <c r="E171" s="79"/>
      <c r="F171" s="79"/>
      <c r="G171" s="8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42"/>
      <c r="B172" s="78"/>
      <c r="C172" s="36"/>
      <c r="D172" s="79"/>
      <c r="E172" s="79"/>
      <c r="F172" s="79"/>
      <c r="G172" s="8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42"/>
      <c r="B173" s="78"/>
      <c r="C173" s="36"/>
      <c r="D173" s="79"/>
      <c r="E173" s="79"/>
      <c r="F173" s="79"/>
      <c r="G173" s="8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42"/>
      <c r="B174" s="78"/>
      <c r="C174" s="36"/>
      <c r="D174" s="79"/>
      <c r="E174" s="79"/>
      <c r="F174" s="79"/>
      <c r="G174" s="8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42"/>
      <c r="B175" s="78"/>
      <c r="C175" s="36"/>
      <c r="D175" s="79"/>
      <c r="E175" s="79"/>
      <c r="F175" s="79"/>
      <c r="G175" s="8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42"/>
      <c r="B176" s="78"/>
      <c r="C176" s="36"/>
      <c r="D176" s="79"/>
      <c r="E176" s="79"/>
      <c r="F176" s="79"/>
      <c r="G176" s="8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42"/>
      <c r="B177" s="78"/>
      <c r="C177" s="36"/>
      <c r="D177" s="79"/>
      <c r="E177" s="79"/>
      <c r="F177" s="79"/>
      <c r="G177" s="8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42"/>
      <c r="B178" s="78"/>
      <c r="C178" s="36"/>
      <c r="D178" s="79"/>
      <c r="E178" s="79"/>
      <c r="F178" s="79"/>
      <c r="G178" s="8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42"/>
      <c r="B179" s="78"/>
      <c r="C179" s="36"/>
      <c r="D179" s="79"/>
      <c r="E179" s="79"/>
      <c r="F179" s="79"/>
      <c r="G179" s="8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42"/>
      <c r="B180" s="78"/>
      <c r="C180" s="36"/>
      <c r="D180" s="79"/>
      <c r="E180" s="79"/>
      <c r="F180" s="79"/>
      <c r="G180" s="8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42"/>
      <c r="B181" s="78"/>
      <c r="C181" s="36"/>
      <c r="D181" s="79"/>
      <c r="E181" s="79"/>
      <c r="F181" s="79"/>
      <c r="G181" s="8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42"/>
      <c r="B182" s="78"/>
      <c r="C182" s="36"/>
      <c r="D182" s="79"/>
      <c r="E182" s="79"/>
      <c r="F182" s="79"/>
      <c r="G182" s="8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42"/>
      <c r="B183" s="78"/>
      <c r="C183" s="36"/>
      <c r="D183" s="79"/>
      <c r="E183" s="79"/>
      <c r="F183" s="79"/>
      <c r="G183" s="8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42"/>
      <c r="B184" s="78"/>
      <c r="C184" s="36"/>
      <c r="D184" s="79"/>
      <c r="E184" s="79"/>
      <c r="F184" s="79"/>
      <c r="G184" s="8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42"/>
      <c r="B185" s="78"/>
      <c r="C185" s="36"/>
      <c r="D185" s="79"/>
      <c r="E185" s="79"/>
      <c r="F185" s="79"/>
      <c r="G185" s="8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42"/>
      <c r="B186" s="78"/>
      <c r="C186" s="36"/>
      <c r="D186" s="79"/>
      <c r="E186" s="79"/>
      <c r="F186" s="79"/>
      <c r="G186" s="8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42"/>
      <c r="B187" s="78"/>
      <c r="C187" s="36"/>
      <c r="D187" s="79"/>
      <c r="E187" s="79"/>
      <c r="F187" s="79"/>
      <c r="G187" s="8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42"/>
      <c r="B188" s="78"/>
      <c r="C188" s="36"/>
      <c r="D188" s="79"/>
      <c r="E188" s="79"/>
      <c r="F188" s="79"/>
      <c r="G188" s="8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42"/>
      <c r="B189" s="78"/>
      <c r="C189" s="36"/>
      <c r="D189" s="79"/>
      <c r="E189" s="79"/>
      <c r="F189" s="79"/>
      <c r="G189" s="8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42"/>
      <c r="B190" s="78"/>
      <c r="C190" s="36"/>
      <c r="D190" s="79"/>
      <c r="E190" s="79"/>
      <c r="F190" s="79"/>
      <c r="G190" s="8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42"/>
      <c r="B191" s="78"/>
      <c r="C191" s="36"/>
      <c r="D191" s="79"/>
      <c r="E191" s="79"/>
      <c r="F191" s="79"/>
      <c r="G191" s="8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42"/>
      <c r="B192" s="78"/>
      <c r="C192" s="36"/>
      <c r="D192" s="79"/>
      <c r="E192" s="79"/>
      <c r="F192" s="79"/>
      <c r="G192" s="8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42"/>
      <c r="B193" s="78"/>
      <c r="C193" s="36"/>
      <c r="D193" s="79"/>
      <c r="E193" s="79"/>
      <c r="F193" s="79"/>
      <c r="G193" s="8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42"/>
      <c r="B194" s="78"/>
      <c r="C194" s="36"/>
      <c r="D194" s="79"/>
      <c r="E194" s="79"/>
      <c r="F194" s="79"/>
      <c r="G194" s="8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42"/>
      <c r="B195" s="78"/>
      <c r="C195" s="36"/>
      <c r="D195" s="79"/>
      <c r="E195" s="79"/>
      <c r="F195" s="79"/>
      <c r="G195" s="8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42"/>
      <c r="B196" s="78"/>
      <c r="C196" s="36"/>
      <c r="D196" s="79"/>
      <c r="E196" s="79"/>
      <c r="F196" s="79"/>
      <c r="G196" s="8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42"/>
      <c r="B197" s="78"/>
      <c r="C197" s="36"/>
      <c r="D197" s="79"/>
      <c r="E197" s="79"/>
      <c r="F197" s="79"/>
      <c r="G197" s="8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42"/>
      <c r="B198" s="78"/>
      <c r="C198" s="36"/>
      <c r="D198" s="79"/>
      <c r="E198" s="79"/>
      <c r="F198" s="79"/>
      <c r="G198" s="8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42"/>
      <c r="B199" s="78"/>
      <c r="C199" s="36"/>
      <c r="D199" s="79"/>
      <c r="E199" s="79"/>
      <c r="F199" s="79"/>
      <c r="G199" s="8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42"/>
      <c r="B200" s="78"/>
      <c r="C200" s="36"/>
      <c r="D200" s="79"/>
      <c r="E200" s="79"/>
      <c r="F200" s="79"/>
      <c r="G200" s="8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42"/>
      <c r="B201" s="78"/>
      <c r="C201" s="36"/>
      <c r="D201" s="79"/>
      <c r="E201" s="79"/>
      <c r="F201" s="79"/>
      <c r="G201" s="8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42"/>
      <c r="B202" s="78"/>
      <c r="C202" s="36"/>
      <c r="D202" s="79"/>
      <c r="E202" s="79"/>
      <c r="F202" s="79"/>
      <c r="G202" s="8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42"/>
      <c r="B203" s="78"/>
      <c r="C203" s="36"/>
      <c r="D203" s="79"/>
      <c r="E203" s="79"/>
      <c r="F203" s="79"/>
      <c r="G203" s="8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42"/>
      <c r="B204" s="78"/>
      <c r="C204" s="36"/>
      <c r="D204" s="79"/>
      <c r="E204" s="79"/>
      <c r="F204" s="79"/>
      <c r="G204" s="8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42"/>
      <c r="B205" s="78"/>
      <c r="C205" s="36"/>
      <c r="D205" s="79"/>
      <c r="E205" s="79"/>
      <c r="F205" s="79"/>
      <c r="G205" s="8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42"/>
      <c r="B206" s="78"/>
      <c r="C206" s="36"/>
      <c r="D206" s="79"/>
      <c r="E206" s="79"/>
      <c r="F206" s="79"/>
      <c r="G206" s="8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42"/>
      <c r="B207" s="78"/>
      <c r="C207" s="36"/>
      <c r="D207" s="79"/>
      <c r="E207" s="79"/>
      <c r="F207" s="79"/>
      <c r="G207" s="8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42"/>
      <c r="B208" s="78"/>
      <c r="C208" s="36"/>
      <c r="D208" s="79"/>
      <c r="E208" s="79"/>
      <c r="F208" s="79"/>
      <c r="G208" s="8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42"/>
      <c r="B209" s="78"/>
      <c r="C209" s="36"/>
      <c r="D209" s="79"/>
      <c r="E209" s="79"/>
      <c r="F209" s="79"/>
      <c r="G209" s="8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42"/>
      <c r="B210" s="78"/>
      <c r="C210" s="36"/>
      <c r="D210" s="79"/>
      <c r="E210" s="79"/>
      <c r="F210" s="79"/>
      <c r="G210" s="8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42"/>
      <c r="B211" s="78"/>
      <c r="C211" s="36"/>
      <c r="D211" s="79"/>
      <c r="E211" s="79"/>
      <c r="F211" s="79"/>
      <c r="G211" s="8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42"/>
      <c r="B212" s="78"/>
      <c r="C212" s="36"/>
      <c r="D212" s="79"/>
      <c r="E212" s="79"/>
      <c r="F212" s="79"/>
      <c r="G212" s="8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42"/>
      <c r="B213" s="78"/>
      <c r="C213" s="36"/>
      <c r="D213" s="79"/>
      <c r="E213" s="79"/>
      <c r="F213" s="79"/>
      <c r="G213" s="8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42"/>
      <c r="B214" s="78"/>
      <c r="C214" s="36"/>
      <c r="D214" s="79"/>
      <c r="E214" s="79"/>
      <c r="F214" s="79"/>
      <c r="G214" s="8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42"/>
      <c r="B215" s="78"/>
      <c r="C215" s="36"/>
      <c r="D215" s="79"/>
      <c r="E215" s="79"/>
      <c r="F215" s="79"/>
      <c r="G215" s="8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42"/>
      <c r="B216" s="78"/>
      <c r="C216" s="36"/>
      <c r="D216" s="79"/>
      <c r="E216" s="79"/>
      <c r="F216" s="79"/>
      <c r="G216" s="8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42"/>
      <c r="B217" s="78"/>
      <c r="C217" s="36"/>
      <c r="D217" s="79"/>
      <c r="E217" s="79"/>
      <c r="F217" s="79"/>
      <c r="G217" s="8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42"/>
      <c r="B218" s="78"/>
      <c r="C218" s="36"/>
      <c r="D218" s="79"/>
      <c r="E218" s="79"/>
      <c r="F218" s="79"/>
      <c r="G218" s="8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42"/>
      <c r="B219" s="78"/>
      <c r="C219" s="36"/>
      <c r="D219" s="79"/>
      <c r="E219" s="79"/>
      <c r="F219" s="79"/>
      <c r="G219" s="8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42"/>
      <c r="B220" s="78"/>
      <c r="C220" s="36"/>
      <c r="D220" s="79"/>
      <c r="E220" s="79"/>
      <c r="F220" s="79"/>
      <c r="G220" s="8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42"/>
      <c r="B221" s="78"/>
      <c r="C221" s="36"/>
      <c r="D221" s="79"/>
      <c r="E221" s="79"/>
      <c r="F221" s="79"/>
      <c r="G221" s="8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42"/>
      <c r="B222" s="78"/>
      <c r="C222" s="36"/>
      <c r="D222" s="79"/>
      <c r="E222" s="79"/>
      <c r="F222" s="79"/>
      <c r="G222" s="8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42"/>
      <c r="B223" s="78"/>
      <c r="C223" s="36"/>
      <c r="D223" s="79"/>
      <c r="E223" s="79"/>
      <c r="F223" s="79"/>
      <c r="G223" s="8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42"/>
      <c r="B224" s="78"/>
      <c r="C224" s="36"/>
      <c r="D224" s="79"/>
      <c r="E224" s="79"/>
      <c r="F224" s="79"/>
      <c r="G224" s="8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42"/>
      <c r="B225" s="78"/>
      <c r="C225" s="36"/>
      <c r="D225" s="79"/>
      <c r="E225" s="79"/>
      <c r="F225" s="79"/>
      <c r="G225" s="8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42"/>
      <c r="B226" s="78"/>
      <c r="C226" s="36"/>
      <c r="D226" s="79"/>
      <c r="E226" s="79"/>
      <c r="F226" s="79"/>
      <c r="G226" s="8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42"/>
      <c r="B227" s="78"/>
      <c r="C227" s="36"/>
      <c r="D227" s="79"/>
      <c r="E227" s="79"/>
      <c r="F227" s="79"/>
      <c r="G227" s="8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42"/>
      <c r="B228" s="78"/>
      <c r="C228" s="36"/>
      <c r="D228" s="79"/>
      <c r="E228" s="79"/>
      <c r="F228" s="79"/>
      <c r="G228" s="8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42"/>
      <c r="B229" s="78"/>
      <c r="C229" s="36"/>
      <c r="D229" s="79"/>
      <c r="E229" s="79"/>
      <c r="F229" s="79"/>
      <c r="G229" s="8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42"/>
      <c r="B230" s="78"/>
      <c r="C230" s="36"/>
      <c r="D230" s="79"/>
      <c r="E230" s="79"/>
      <c r="F230" s="79"/>
      <c r="G230" s="8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42"/>
      <c r="B231" s="78"/>
      <c r="C231" s="36"/>
      <c r="D231" s="79"/>
      <c r="E231" s="79"/>
      <c r="F231" s="79"/>
      <c r="G231" s="8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42"/>
      <c r="B232" s="78"/>
      <c r="C232" s="36"/>
      <c r="D232" s="79"/>
      <c r="E232" s="79"/>
      <c r="F232" s="79"/>
      <c r="G232" s="8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42"/>
      <c r="B233" s="78"/>
      <c r="C233" s="36"/>
      <c r="D233" s="79"/>
      <c r="E233" s="79"/>
      <c r="F233" s="79"/>
      <c r="G233" s="8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42"/>
      <c r="B234" s="78"/>
      <c r="C234" s="36"/>
      <c r="D234" s="79"/>
      <c r="E234" s="79"/>
      <c r="F234" s="79"/>
      <c r="G234" s="8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42"/>
      <c r="B235" s="78"/>
      <c r="C235" s="36"/>
      <c r="D235" s="79"/>
      <c r="E235" s="79"/>
      <c r="F235" s="79"/>
      <c r="G235" s="8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42"/>
      <c r="B236" s="78"/>
      <c r="C236" s="36"/>
      <c r="D236" s="79"/>
      <c r="E236" s="79"/>
      <c r="F236" s="79"/>
      <c r="G236" s="8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42"/>
      <c r="B237" s="78"/>
      <c r="C237" s="36"/>
      <c r="D237" s="79"/>
      <c r="E237" s="79"/>
      <c r="F237" s="79"/>
      <c r="G237" s="8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42"/>
      <c r="B238" s="78"/>
      <c r="C238" s="36"/>
      <c r="D238" s="79"/>
      <c r="E238" s="79"/>
      <c r="F238" s="79"/>
      <c r="G238" s="8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42"/>
      <c r="B239" s="78"/>
      <c r="C239" s="36"/>
      <c r="D239" s="79"/>
      <c r="E239" s="79"/>
      <c r="F239" s="79"/>
      <c r="G239" s="8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42"/>
      <c r="B240" s="78"/>
      <c r="C240" s="36"/>
      <c r="D240" s="79"/>
      <c r="E240" s="79"/>
      <c r="F240" s="79"/>
      <c r="G240" s="8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42"/>
      <c r="B241" s="78"/>
      <c r="C241" s="36"/>
      <c r="D241" s="79"/>
      <c r="E241" s="79"/>
      <c r="F241" s="79"/>
      <c r="G241" s="8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42"/>
      <c r="B242" s="78"/>
      <c r="C242" s="36"/>
      <c r="D242" s="79"/>
      <c r="E242" s="79"/>
      <c r="F242" s="79"/>
      <c r="G242" s="8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42"/>
      <c r="B243" s="78"/>
      <c r="C243" s="36"/>
      <c r="D243" s="79"/>
      <c r="E243" s="79"/>
      <c r="F243" s="79"/>
      <c r="G243" s="8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42"/>
      <c r="B244" s="78"/>
      <c r="C244" s="36"/>
      <c r="D244" s="79"/>
      <c r="E244" s="79"/>
      <c r="F244" s="79"/>
      <c r="G244" s="8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42"/>
      <c r="B245" s="78"/>
      <c r="C245" s="36"/>
      <c r="D245" s="79"/>
      <c r="E245" s="79"/>
      <c r="F245" s="79"/>
      <c r="G245" s="8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42"/>
      <c r="B246" s="78"/>
      <c r="C246" s="36"/>
      <c r="D246" s="79"/>
      <c r="E246" s="79"/>
      <c r="F246" s="79"/>
      <c r="G246" s="8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sheetProtection/>
  <mergeCells count="2">
    <mergeCell ref="B47:F47"/>
    <mergeCell ref="A1:G1"/>
  </mergeCells>
  <printOptions/>
  <pageMargins left="0.31496062992125984" right="0.31496062992125984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7"/>
  <sheetViews>
    <sheetView zoomScalePageLayoutView="0" workbookViewId="0" topLeftCell="A46">
      <selection activeCell="A2" sqref="A2:G48"/>
    </sheetView>
  </sheetViews>
  <sheetFormatPr defaultColWidth="14.421875" defaultRowHeight="15" customHeight="1"/>
  <cols>
    <col min="1" max="1" width="6.00390625" style="119" customWidth="1"/>
    <col min="2" max="2" width="39.00390625" style="119" customWidth="1"/>
    <col min="3" max="3" width="4.57421875" style="119" customWidth="1"/>
    <col min="4" max="4" width="8.00390625" style="119" customWidth="1"/>
    <col min="5" max="5" width="10.421875" style="119" bestFit="1" customWidth="1"/>
    <col min="6" max="6" width="9.7109375" style="119" customWidth="1"/>
    <col min="7" max="7" width="10.7109375" style="119" customWidth="1"/>
    <col min="8" max="24" width="9.00390625" style="119" customWidth="1"/>
    <col min="25" max="16384" width="14.421875" style="119" customWidth="1"/>
  </cols>
  <sheetData>
    <row r="1" spans="1:24" ht="15.75" thickBot="1">
      <c r="A1" s="126" t="s">
        <v>306</v>
      </c>
      <c r="B1" s="124"/>
      <c r="C1" s="124"/>
      <c r="D1" s="124"/>
      <c r="E1" s="124"/>
      <c r="F1" s="124"/>
      <c r="G1" s="12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05" t="s">
        <v>33</v>
      </c>
      <c r="B2" s="30" t="s">
        <v>38</v>
      </c>
      <c r="C2" s="27" t="s">
        <v>41</v>
      </c>
      <c r="D2" s="32" t="s">
        <v>42</v>
      </c>
      <c r="E2" s="33" t="s">
        <v>43</v>
      </c>
      <c r="F2" s="33" t="s">
        <v>44</v>
      </c>
      <c r="G2" s="106" t="s">
        <v>45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5">
      <c r="A3" s="107">
        <v>1</v>
      </c>
      <c r="B3" s="40" t="s">
        <v>31</v>
      </c>
      <c r="C3" s="41"/>
      <c r="D3" s="10"/>
      <c r="E3" s="10"/>
      <c r="F3" s="10"/>
      <c r="G3" s="108">
        <f>SUM(F4:F11)</f>
        <v>7271.289999999999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">
      <c r="A4" s="109" t="s">
        <v>32</v>
      </c>
      <c r="B4" s="29" t="s">
        <v>37</v>
      </c>
      <c r="C4" s="41" t="s">
        <v>57</v>
      </c>
      <c r="D4" s="10">
        <f>35*2.6</f>
        <v>91</v>
      </c>
      <c r="E4" s="10">
        <v>25.13</v>
      </c>
      <c r="F4" s="10">
        <f aca="true" t="shared" si="0" ref="F4:F11">D4*E4</f>
        <v>2286.83</v>
      </c>
      <c r="G4" s="1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4">
      <c r="A5" s="109" t="s">
        <v>48</v>
      </c>
      <c r="B5" s="29" t="s">
        <v>49</v>
      </c>
      <c r="C5" s="41" t="s">
        <v>57</v>
      </c>
      <c r="D5" s="10">
        <v>5</v>
      </c>
      <c r="E5" s="10">
        <v>8.64</v>
      </c>
      <c r="F5" s="10">
        <f t="shared" si="0"/>
        <v>43.2</v>
      </c>
      <c r="G5" s="1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">
      <c r="A6" s="109" t="s">
        <v>51</v>
      </c>
      <c r="B6" s="29" t="s">
        <v>52</v>
      </c>
      <c r="C6" s="41" t="s">
        <v>53</v>
      </c>
      <c r="D6" s="10">
        <v>140</v>
      </c>
      <c r="E6" s="10">
        <v>2.53</v>
      </c>
      <c r="F6" s="10">
        <f t="shared" si="0"/>
        <v>354.2</v>
      </c>
      <c r="G6" s="1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109" t="s">
        <v>55</v>
      </c>
      <c r="B7" s="29" t="s">
        <v>56</v>
      </c>
      <c r="C7" s="41" t="s">
        <v>39</v>
      </c>
      <c r="D7" s="10">
        <v>8</v>
      </c>
      <c r="E7" s="10">
        <v>26.21</v>
      </c>
      <c r="F7" s="10">
        <f t="shared" si="0"/>
        <v>209.68</v>
      </c>
      <c r="G7" s="1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09" t="s">
        <v>59</v>
      </c>
      <c r="B8" s="29" t="s">
        <v>60</v>
      </c>
      <c r="C8" s="41" t="s">
        <v>61</v>
      </c>
      <c r="D8" s="10">
        <v>18</v>
      </c>
      <c r="E8" s="10">
        <v>26.51</v>
      </c>
      <c r="F8" s="10">
        <f t="shared" si="0"/>
        <v>477.18</v>
      </c>
      <c r="G8" s="12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109" t="s">
        <v>65</v>
      </c>
      <c r="B9" s="29" t="s">
        <v>68</v>
      </c>
      <c r="C9" s="41" t="s">
        <v>61</v>
      </c>
      <c r="D9" s="10">
        <v>9</v>
      </c>
      <c r="E9" s="10">
        <v>15.01</v>
      </c>
      <c r="F9" s="10">
        <f t="shared" si="0"/>
        <v>135.09</v>
      </c>
      <c r="G9" s="1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09" t="s">
        <v>71</v>
      </c>
      <c r="B10" s="29" t="s">
        <v>72</v>
      </c>
      <c r="C10" s="41" t="s">
        <v>61</v>
      </c>
      <c r="D10" s="10">
        <v>11</v>
      </c>
      <c r="E10" s="10">
        <v>15.01</v>
      </c>
      <c r="F10" s="10">
        <f t="shared" si="0"/>
        <v>165.10999999999999</v>
      </c>
      <c r="G10" s="1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4">
      <c r="A11" s="109" t="s">
        <v>74</v>
      </c>
      <c r="B11" s="29" t="s">
        <v>78</v>
      </c>
      <c r="C11" s="41" t="s">
        <v>84</v>
      </c>
      <c r="D11" s="10">
        <v>12</v>
      </c>
      <c r="E11" s="10">
        <v>300</v>
      </c>
      <c r="F11" s="10">
        <f t="shared" si="0"/>
        <v>3600</v>
      </c>
      <c r="G11" s="1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111">
        <v>2</v>
      </c>
      <c r="B12" s="40" t="s">
        <v>86</v>
      </c>
      <c r="C12" s="41"/>
      <c r="D12" s="10"/>
      <c r="E12" s="10"/>
      <c r="F12" s="10"/>
      <c r="G12" s="108">
        <f>SUM(F13:F14)</f>
        <v>51228.81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60">
      <c r="A13" s="109" t="s">
        <v>87</v>
      </c>
      <c r="B13" s="116" t="s">
        <v>302</v>
      </c>
      <c r="C13" s="41" t="s">
        <v>57</v>
      </c>
      <c r="D13" s="10">
        <v>136</v>
      </c>
      <c r="E13" s="10">
        <v>312</v>
      </c>
      <c r="F13" s="10">
        <f>D13*E13</f>
        <v>42432</v>
      </c>
      <c r="G13" s="1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">
      <c r="A14" s="109" t="s">
        <v>91</v>
      </c>
      <c r="B14" s="29" t="s">
        <v>93</v>
      </c>
      <c r="C14" s="41" t="s">
        <v>53</v>
      </c>
      <c r="D14" s="10">
        <f>ROUND((D13*4/2.6),0)</f>
        <v>209</v>
      </c>
      <c r="E14" s="10">
        <v>42.09</v>
      </c>
      <c r="F14" s="10">
        <f>D14*E14</f>
        <v>8796.810000000001</v>
      </c>
      <c r="G14" s="1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11">
        <v>3</v>
      </c>
      <c r="B15" s="40" t="s">
        <v>98</v>
      </c>
      <c r="C15" s="41"/>
      <c r="D15" s="10"/>
      <c r="E15" s="10"/>
      <c r="F15" s="10"/>
      <c r="G15" s="108">
        <f>SUM(F16:F17)</f>
        <v>5348.7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60.75">
      <c r="A16" s="111" t="s">
        <v>99</v>
      </c>
      <c r="B16" s="24" t="s">
        <v>103</v>
      </c>
      <c r="C16" s="52" t="s">
        <v>120</v>
      </c>
      <c r="D16" s="10">
        <v>90</v>
      </c>
      <c r="E16" s="10">
        <v>37.19</v>
      </c>
      <c r="F16" s="43">
        <f>D16*E16</f>
        <v>3347.1</v>
      </c>
      <c r="G16" s="10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4.75">
      <c r="A17" s="111" t="s">
        <v>105</v>
      </c>
      <c r="B17" s="24" t="s">
        <v>110</v>
      </c>
      <c r="C17" s="52" t="s">
        <v>120</v>
      </c>
      <c r="D17" s="10">
        <v>60</v>
      </c>
      <c r="E17" s="10">
        <v>33.36</v>
      </c>
      <c r="F17" s="43">
        <f>D17*E17</f>
        <v>2001.6</v>
      </c>
      <c r="G17" s="1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11"/>
      <c r="B18" s="48"/>
      <c r="C18" s="41"/>
      <c r="D18" s="10"/>
      <c r="E18" s="10"/>
      <c r="F18" s="10"/>
      <c r="G18" s="1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107">
        <v>4</v>
      </c>
      <c r="B19" s="40" t="s">
        <v>112</v>
      </c>
      <c r="C19" s="41"/>
      <c r="D19" s="10"/>
      <c r="E19" s="10"/>
      <c r="F19" s="10"/>
      <c r="G19" s="108">
        <f>SUM(F20:F23)</f>
        <v>11872.31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>
      <c r="A20" s="111" t="s">
        <v>113</v>
      </c>
      <c r="B20" s="24" t="s">
        <v>114</v>
      </c>
      <c r="C20" s="41" t="s">
        <v>57</v>
      </c>
      <c r="D20" s="10">
        <v>8</v>
      </c>
      <c r="E20" s="10">
        <v>519.69</v>
      </c>
      <c r="F20" s="10">
        <f>D20*E20</f>
        <v>4157.52</v>
      </c>
      <c r="G20" s="1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>
      <c r="A21" s="111" t="s">
        <v>116</v>
      </c>
      <c r="B21" s="24" t="s">
        <v>119</v>
      </c>
      <c r="C21" s="41" t="s">
        <v>57</v>
      </c>
      <c r="D21" s="10">
        <v>24</v>
      </c>
      <c r="E21" s="10">
        <v>7.34</v>
      </c>
      <c r="F21" s="10">
        <f>D21*E21</f>
        <v>176.16</v>
      </c>
      <c r="G21" s="1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48.75">
      <c r="A22" s="111" t="s">
        <v>123</v>
      </c>
      <c r="B22" s="24" t="s">
        <v>124</v>
      </c>
      <c r="C22" s="41" t="s">
        <v>53</v>
      </c>
      <c r="D22" s="10">
        <f>D14</f>
        <v>209</v>
      </c>
      <c r="E22" s="10">
        <v>19.66</v>
      </c>
      <c r="F22" s="10">
        <f>D22*E22</f>
        <v>4108.94</v>
      </c>
      <c r="G22" s="1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>
      <c r="A23" s="111" t="s">
        <v>127</v>
      </c>
      <c r="B23" s="24" t="s">
        <v>129</v>
      </c>
      <c r="C23" s="41" t="s">
        <v>53</v>
      </c>
      <c r="D23" s="10">
        <f>D22</f>
        <v>209</v>
      </c>
      <c r="E23" s="10">
        <v>16.41</v>
      </c>
      <c r="F23" s="10">
        <f>D23*E23</f>
        <v>3429.69</v>
      </c>
      <c r="G23" s="11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107">
        <v>5</v>
      </c>
      <c r="B24" s="117" t="s">
        <v>303</v>
      </c>
      <c r="C24" s="41"/>
      <c r="D24" s="10"/>
      <c r="E24" s="10"/>
      <c r="F24" s="10"/>
      <c r="G24" s="108">
        <f>SUM(F25:F31)</f>
        <v>17010.420000000002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4.75">
      <c r="A25" s="111" t="s">
        <v>132</v>
      </c>
      <c r="B25" s="24" t="s">
        <v>133</v>
      </c>
      <c r="C25" s="41" t="s">
        <v>168</v>
      </c>
      <c r="D25" s="10">
        <v>18</v>
      </c>
      <c r="E25" s="10">
        <v>40.7</v>
      </c>
      <c r="F25" s="10">
        <f aca="true" t="shared" si="1" ref="F25:F31">D25*E25</f>
        <v>732.6</v>
      </c>
      <c r="G25" s="1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>
      <c r="A26" s="111" t="s">
        <v>137</v>
      </c>
      <c r="B26" s="118" t="s">
        <v>305</v>
      </c>
      <c r="C26" s="41" t="s">
        <v>168</v>
      </c>
      <c r="D26" s="10">
        <v>3</v>
      </c>
      <c r="E26" s="10">
        <v>4286.52</v>
      </c>
      <c r="F26" s="10">
        <f t="shared" si="1"/>
        <v>12859.560000000001</v>
      </c>
      <c r="G26" s="1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75">
      <c r="A27" s="111" t="s">
        <v>141</v>
      </c>
      <c r="B27" s="24" t="s">
        <v>143</v>
      </c>
      <c r="C27" s="41" t="s">
        <v>168</v>
      </c>
      <c r="D27" s="10">
        <v>4</v>
      </c>
      <c r="E27" s="10">
        <v>51.54</v>
      </c>
      <c r="F27" s="10">
        <f t="shared" si="1"/>
        <v>206.16</v>
      </c>
      <c r="G27" s="11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75">
      <c r="A28" s="111" t="s">
        <v>146</v>
      </c>
      <c r="B28" s="24" t="s">
        <v>147</v>
      </c>
      <c r="C28" s="41" t="s">
        <v>168</v>
      </c>
      <c r="D28" s="10">
        <v>11</v>
      </c>
      <c r="E28" s="10">
        <v>40.7</v>
      </c>
      <c r="F28" s="10">
        <f t="shared" si="1"/>
        <v>447.70000000000005</v>
      </c>
      <c r="G28" s="1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75">
      <c r="A29" s="111" t="s">
        <v>150</v>
      </c>
      <c r="B29" s="24" t="s">
        <v>151</v>
      </c>
      <c r="C29" s="41" t="s">
        <v>168</v>
      </c>
      <c r="D29" s="10">
        <v>18</v>
      </c>
      <c r="E29" s="10">
        <v>20.72</v>
      </c>
      <c r="F29" s="10">
        <f t="shared" si="1"/>
        <v>372.96</v>
      </c>
      <c r="G29" s="1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48.75">
      <c r="A30" s="111" t="s">
        <v>154</v>
      </c>
      <c r="B30" s="24" t="s">
        <v>157</v>
      </c>
      <c r="C30" s="41" t="s">
        <v>168</v>
      </c>
      <c r="D30" s="43">
        <v>4</v>
      </c>
      <c r="E30" s="10">
        <v>37.56</v>
      </c>
      <c r="F30" s="10">
        <f t="shared" si="1"/>
        <v>150.24</v>
      </c>
      <c r="G30" s="11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60.75">
      <c r="A31" s="111" t="s">
        <v>160</v>
      </c>
      <c r="B31" s="24" t="s">
        <v>163</v>
      </c>
      <c r="C31" s="41" t="s">
        <v>168</v>
      </c>
      <c r="D31" s="43">
        <v>8</v>
      </c>
      <c r="E31" s="10">
        <v>280.15</v>
      </c>
      <c r="F31" s="10">
        <f t="shared" si="1"/>
        <v>2241.2</v>
      </c>
      <c r="G31" s="1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107">
        <v>6</v>
      </c>
      <c r="B32" s="40" t="s">
        <v>166</v>
      </c>
      <c r="C32" s="41"/>
      <c r="D32" s="10"/>
      <c r="E32" s="10"/>
      <c r="F32" s="10"/>
      <c r="G32" s="108">
        <f>SUM(F33:F42)</f>
        <v>113274.92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>
      <c r="A33" s="111" t="s">
        <v>167</v>
      </c>
      <c r="B33" s="24" t="s">
        <v>169</v>
      </c>
      <c r="C33" s="41" t="s">
        <v>84</v>
      </c>
      <c r="D33" s="10">
        <v>11</v>
      </c>
      <c r="E33" s="10">
        <v>218.14</v>
      </c>
      <c r="F33" s="10">
        <f aca="true" t="shared" si="2" ref="F33:F42">D33*E33</f>
        <v>2399.54</v>
      </c>
      <c r="G33" s="1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48.75">
      <c r="A34" s="111" t="s">
        <v>172</v>
      </c>
      <c r="B34" s="118" t="s">
        <v>304</v>
      </c>
      <c r="C34" s="41" t="s">
        <v>84</v>
      </c>
      <c r="D34" s="10">
        <v>4</v>
      </c>
      <c r="E34" s="10">
        <v>1048</v>
      </c>
      <c r="F34" s="10">
        <f t="shared" si="2"/>
        <v>4192</v>
      </c>
      <c r="G34" s="1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48.75">
      <c r="A35" s="111" t="s">
        <v>178</v>
      </c>
      <c r="B35" s="24" t="s">
        <v>180</v>
      </c>
      <c r="C35" s="41" t="s">
        <v>84</v>
      </c>
      <c r="D35" s="10">
        <v>3</v>
      </c>
      <c r="E35" s="10">
        <v>2892</v>
      </c>
      <c r="F35" s="10">
        <f t="shared" si="2"/>
        <v>8676</v>
      </c>
      <c r="G35" s="1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4.75">
      <c r="A36" s="111" t="s">
        <v>183</v>
      </c>
      <c r="B36" s="24" t="s">
        <v>218</v>
      </c>
      <c r="C36" s="41" t="s">
        <v>39</v>
      </c>
      <c r="D36" s="10">
        <v>19</v>
      </c>
      <c r="E36" s="10">
        <v>70.23</v>
      </c>
      <c r="F36" s="10">
        <f t="shared" si="2"/>
        <v>1334.3700000000001</v>
      </c>
      <c r="G36" s="1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54" customHeight="1">
      <c r="A37" s="111" t="s">
        <v>189</v>
      </c>
      <c r="B37" s="24" t="s">
        <v>222</v>
      </c>
      <c r="C37" s="41" t="s">
        <v>84</v>
      </c>
      <c r="D37" s="10">
        <v>1</v>
      </c>
      <c r="E37" s="10">
        <v>835</v>
      </c>
      <c r="F37" s="10">
        <f t="shared" si="2"/>
        <v>835</v>
      </c>
      <c r="G37" s="1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4.75">
      <c r="A38" s="111" t="s">
        <v>193</v>
      </c>
      <c r="B38" s="24" t="s">
        <v>190</v>
      </c>
      <c r="C38" s="41" t="s">
        <v>84</v>
      </c>
      <c r="D38" s="10">
        <v>3</v>
      </c>
      <c r="E38" s="10">
        <v>4179.14</v>
      </c>
      <c r="F38" s="10">
        <f t="shared" si="2"/>
        <v>12537.420000000002</v>
      </c>
      <c r="G38" s="1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>
      <c r="A39" s="111" t="s">
        <v>198</v>
      </c>
      <c r="B39" s="24" t="s">
        <v>194</v>
      </c>
      <c r="C39" s="52" t="s">
        <v>53</v>
      </c>
      <c r="D39" s="43">
        <v>18</v>
      </c>
      <c r="E39" s="43">
        <v>19</v>
      </c>
      <c r="F39" s="43">
        <f t="shared" si="2"/>
        <v>342</v>
      </c>
      <c r="G39" s="1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">
      <c r="A40" s="111" t="s">
        <v>232</v>
      </c>
      <c r="B40" s="29" t="s">
        <v>202</v>
      </c>
      <c r="C40" s="52" t="s">
        <v>84</v>
      </c>
      <c r="D40" s="43">
        <v>1</v>
      </c>
      <c r="E40" s="43">
        <v>338.59</v>
      </c>
      <c r="F40" s="43">
        <f t="shared" si="2"/>
        <v>338.59</v>
      </c>
      <c r="G40" s="11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72">
      <c r="A41" s="111" t="s">
        <v>236</v>
      </c>
      <c r="B41" s="29" t="s">
        <v>300</v>
      </c>
      <c r="C41" s="52" t="s">
        <v>84</v>
      </c>
      <c r="D41" s="43">
        <v>10</v>
      </c>
      <c r="E41" s="43">
        <v>8250</v>
      </c>
      <c r="F41" s="43">
        <f t="shared" si="2"/>
        <v>82500</v>
      </c>
      <c r="G41" s="11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4">
      <c r="A42" s="111" t="s">
        <v>237</v>
      </c>
      <c r="B42" s="29" t="s">
        <v>221</v>
      </c>
      <c r="C42" s="41" t="s">
        <v>57</v>
      </c>
      <c r="D42" s="43">
        <v>1.6</v>
      </c>
      <c r="E42" s="43">
        <v>75</v>
      </c>
      <c r="F42" s="43">
        <f t="shared" si="2"/>
        <v>120</v>
      </c>
      <c r="G42" s="11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107">
        <v>7</v>
      </c>
      <c r="B43" s="40" t="s">
        <v>227</v>
      </c>
      <c r="C43" s="41"/>
      <c r="D43" s="10"/>
      <c r="E43" s="10"/>
      <c r="F43" s="10"/>
      <c r="G43" s="108">
        <f>SUM(F44:F45)</f>
        <v>16393.7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4.75">
      <c r="A44" s="111" t="s">
        <v>228</v>
      </c>
      <c r="B44" s="24" t="s">
        <v>230</v>
      </c>
      <c r="C44" s="41" t="s">
        <v>57</v>
      </c>
      <c r="D44" s="10">
        <v>340</v>
      </c>
      <c r="E44" s="10">
        <v>30.45</v>
      </c>
      <c r="F44" s="10">
        <f>D44*E44</f>
        <v>10353</v>
      </c>
      <c r="G44" s="1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>
      <c r="A45" s="111" t="s">
        <v>234</v>
      </c>
      <c r="B45" s="24" t="s">
        <v>235</v>
      </c>
      <c r="C45" s="41" t="s">
        <v>57</v>
      </c>
      <c r="D45" s="10">
        <v>290</v>
      </c>
      <c r="E45" s="10">
        <v>20.83</v>
      </c>
      <c r="F45" s="10">
        <f>D45*E45</f>
        <v>6040.7</v>
      </c>
      <c r="G45" s="1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07">
        <v>8</v>
      </c>
      <c r="B46" s="40" t="s">
        <v>239</v>
      </c>
      <c r="C46" s="41"/>
      <c r="D46" s="10"/>
      <c r="E46" s="10"/>
      <c r="F46" s="10"/>
      <c r="G46" s="108">
        <f>SUM(F47)</f>
        <v>9414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7.5" thickBot="1">
      <c r="A47" s="111" t="s">
        <v>240</v>
      </c>
      <c r="B47" s="24" t="s">
        <v>242</v>
      </c>
      <c r="C47" s="41" t="s">
        <v>57</v>
      </c>
      <c r="D47" s="10">
        <v>360</v>
      </c>
      <c r="E47" s="10">
        <v>26.15</v>
      </c>
      <c r="F47" s="10">
        <f>D47*E47</f>
        <v>9414</v>
      </c>
      <c r="G47" s="1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thickBot="1">
      <c r="A48" s="114"/>
      <c r="B48" s="121" t="s">
        <v>250</v>
      </c>
      <c r="C48" s="122"/>
      <c r="D48" s="122"/>
      <c r="E48" s="122"/>
      <c r="F48" s="122"/>
      <c r="G48" s="115">
        <f>SUM(G3:G47)</f>
        <v>231814.15000000002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42"/>
      <c r="B49" s="78"/>
      <c r="C49" s="36"/>
      <c r="D49" s="42"/>
      <c r="E49" s="42"/>
      <c r="F49" s="42"/>
      <c r="G49" s="7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42"/>
      <c r="B50" s="78"/>
      <c r="C50" s="36"/>
      <c r="D50" s="42"/>
      <c r="E50" s="42"/>
      <c r="F50" s="42"/>
      <c r="G50" s="7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42"/>
      <c r="B51" s="78"/>
      <c r="C51" s="36"/>
      <c r="D51" s="42"/>
      <c r="E51" s="42"/>
      <c r="F51" s="42"/>
      <c r="G51" s="7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42"/>
      <c r="B52" s="78"/>
      <c r="C52" s="36"/>
      <c r="D52" s="42"/>
      <c r="E52" s="42"/>
      <c r="F52" s="42"/>
      <c r="G52" s="7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42"/>
      <c r="B53" s="78"/>
      <c r="C53" s="36"/>
      <c r="D53" s="42"/>
      <c r="E53" s="42"/>
      <c r="F53" s="42"/>
      <c r="G53" s="7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42"/>
      <c r="B54" s="78"/>
      <c r="C54" s="36"/>
      <c r="D54" s="42"/>
      <c r="E54" s="42"/>
      <c r="F54" s="42"/>
      <c r="G54" s="7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42"/>
      <c r="B55" s="78"/>
      <c r="C55" s="36"/>
      <c r="D55" s="42"/>
      <c r="E55" s="42"/>
      <c r="F55" s="42"/>
      <c r="G55" s="7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42"/>
      <c r="B56" s="78"/>
      <c r="C56" s="36"/>
      <c r="D56" s="42"/>
      <c r="E56" s="42"/>
      <c r="F56" s="42"/>
      <c r="G56" s="7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42"/>
      <c r="B57" s="78"/>
      <c r="C57" s="36"/>
      <c r="D57" s="42"/>
      <c r="E57" s="42"/>
      <c r="F57" s="42"/>
      <c r="G57" s="7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42"/>
      <c r="B58" s="78"/>
      <c r="C58" s="36"/>
      <c r="D58" s="42"/>
      <c r="E58" s="42"/>
      <c r="F58" s="42"/>
      <c r="G58" s="7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42"/>
      <c r="B59" s="78"/>
      <c r="C59" s="36"/>
      <c r="D59" s="42"/>
      <c r="E59" s="42"/>
      <c r="F59" s="42"/>
      <c r="G59" s="7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42"/>
      <c r="B60" s="78"/>
      <c r="C60" s="36"/>
      <c r="D60" s="42"/>
      <c r="E60" s="42"/>
      <c r="F60" s="42"/>
      <c r="G60" s="7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42"/>
      <c r="B61" s="78"/>
      <c r="C61" s="36"/>
      <c r="D61" s="42"/>
      <c r="E61" s="42"/>
      <c r="F61" s="42"/>
      <c r="G61" s="7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42"/>
      <c r="B62" s="78"/>
      <c r="C62" s="36"/>
      <c r="D62" s="42"/>
      <c r="E62" s="42"/>
      <c r="F62" s="42"/>
      <c r="G62" s="7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42"/>
      <c r="B63" s="78"/>
      <c r="C63" s="36"/>
      <c r="D63" s="42"/>
      <c r="E63" s="42"/>
      <c r="F63" s="42"/>
      <c r="G63" s="7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42"/>
      <c r="B64" s="78"/>
      <c r="C64" s="36"/>
      <c r="D64" s="42"/>
      <c r="E64" s="42"/>
      <c r="F64" s="42"/>
      <c r="G64" s="7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42"/>
      <c r="B65" s="78"/>
      <c r="C65" s="36"/>
      <c r="D65" s="42"/>
      <c r="E65" s="42"/>
      <c r="F65" s="42"/>
      <c r="G65" s="7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42"/>
      <c r="B66" s="78"/>
      <c r="C66" s="36"/>
      <c r="D66" s="79"/>
      <c r="E66" s="79"/>
      <c r="F66" s="79"/>
      <c r="G66" s="8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42"/>
      <c r="B67" s="78"/>
      <c r="C67" s="36"/>
      <c r="D67" s="79"/>
      <c r="E67" s="79"/>
      <c r="F67" s="79"/>
      <c r="G67" s="8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42"/>
      <c r="B68" s="78"/>
      <c r="C68" s="36"/>
      <c r="D68" s="79"/>
      <c r="E68" s="79"/>
      <c r="F68" s="79"/>
      <c r="G68" s="8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42"/>
      <c r="B69" s="78"/>
      <c r="C69" s="36"/>
      <c r="D69" s="79"/>
      <c r="E69" s="79"/>
      <c r="F69" s="79"/>
      <c r="G69" s="8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42"/>
      <c r="B70" s="78"/>
      <c r="C70" s="36"/>
      <c r="D70" s="79"/>
      <c r="E70" s="79"/>
      <c r="F70" s="79"/>
      <c r="G70" s="8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42"/>
      <c r="B71" s="78"/>
      <c r="C71" s="36"/>
      <c r="D71" s="79"/>
      <c r="E71" s="79"/>
      <c r="F71" s="79"/>
      <c r="G71" s="8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42"/>
      <c r="B72" s="78"/>
      <c r="C72" s="36"/>
      <c r="D72" s="79"/>
      <c r="E72" s="79"/>
      <c r="F72" s="79"/>
      <c r="G72" s="8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42"/>
      <c r="B73" s="78"/>
      <c r="C73" s="36"/>
      <c r="D73" s="79"/>
      <c r="E73" s="79"/>
      <c r="F73" s="79"/>
      <c r="G73" s="8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42"/>
      <c r="B74" s="78"/>
      <c r="C74" s="36"/>
      <c r="D74" s="79"/>
      <c r="E74" s="79"/>
      <c r="F74" s="79"/>
      <c r="G74" s="8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42"/>
      <c r="B75" s="78"/>
      <c r="C75" s="36"/>
      <c r="D75" s="79"/>
      <c r="E75" s="79"/>
      <c r="F75" s="79"/>
      <c r="G75" s="8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42"/>
      <c r="B76" s="78"/>
      <c r="C76" s="36"/>
      <c r="D76" s="79"/>
      <c r="E76" s="79"/>
      <c r="F76" s="79"/>
      <c r="G76" s="8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42"/>
      <c r="B77" s="78"/>
      <c r="C77" s="36"/>
      <c r="D77" s="79"/>
      <c r="E77" s="79"/>
      <c r="F77" s="79"/>
      <c r="G77" s="8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42"/>
      <c r="B78" s="78"/>
      <c r="C78" s="36"/>
      <c r="D78" s="79"/>
      <c r="E78" s="79"/>
      <c r="F78" s="79"/>
      <c r="G78" s="8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42"/>
      <c r="B79" s="78"/>
      <c r="C79" s="36"/>
      <c r="D79" s="79"/>
      <c r="E79" s="79"/>
      <c r="F79" s="79"/>
      <c r="G79" s="8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42"/>
      <c r="B80" s="78"/>
      <c r="C80" s="36"/>
      <c r="D80" s="79"/>
      <c r="E80" s="79"/>
      <c r="F80" s="79"/>
      <c r="G80" s="8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42"/>
      <c r="B81" s="78"/>
      <c r="C81" s="36"/>
      <c r="D81" s="79"/>
      <c r="E81" s="79"/>
      <c r="F81" s="79"/>
      <c r="G81" s="8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42"/>
      <c r="B82" s="78"/>
      <c r="C82" s="36"/>
      <c r="D82" s="79"/>
      <c r="E82" s="79"/>
      <c r="F82" s="79"/>
      <c r="G82" s="8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42"/>
      <c r="B83" s="78"/>
      <c r="C83" s="36"/>
      <c r="D83" s="79"/>
      <c r="E83" s="79"/>
      <c r="F83" s="79"/>
      <c r="G83" s="8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42"/>
      <c r="B84" s="78"/>
      <c r="C84" s="36"/>
      <c r="D84" s="79"/>
      <c r="E84" s="79"/>
      <c r="F84" s="79"/>
      <c r="G84" s="8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42"/>
      <c r="B85" s="78"/>
      <c r="C85" s="36"/>
      <c r="D85" s="79"/>
      <c r="E85" s="79"/>
      <c r="F85" s="79"/>
      <c r="G85" s="8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42"/>
      <c r="B86" s="78"/>
      <c r="C86" s="36"/>
      <c r="D86" s="79"/>
      <c r="E86" s="79"/>
      <c r="F86" s="79"/>
      <c r="G86" s="8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42"/>
      <c r="B87" s="78"/>
      <c r="C87" s="36"/>
      <c r="D87" s="79"/>
      <c r="E87" s="79"/>
      <c r="F87" s="79"/>
      <c r="G87" s="8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42"/>
      <c r="B88" s="78"/>
      <c r="C88" s="36"/>
      <c r="D88" s="79"/>
      <c r="E88" s="79"/>
      <c r="F88" s="79"/>
      <c r="G88" s="8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42"/>
      <c r="B89" s="78"/>
      <c r="C89" s="36"/>
      <c r="D89" s="79"/>
      <c r="E89" s="79"/>
      <c r="F89" s="79"/>
      <c r="G89" s="8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42"/>
      <c r="B90" s="78"/>
      <c r="C90" s="36"/>
      <c r="D90" s="79"/>
      <c r="E90" s="79"/>
      <c r="F90" s="79"/>
      <c r="G90" s="8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42"/>
      <c r="B91" s="78"/>
      <c r="C91" s="36"/>
      <c r="D91" s="79"/>
      <c r="E91" s="79"/>
      <c r="F91" s="79"/>
      <c r="G91" s="8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42"/>
      <c r="B92" s="78"/>
      <c r="C92" s="36"/>
      <c r="D92" s="79"/>
      <c r="E92" s="79"/>
      <c r="F92" s="79"/>
      <c r="G92" s="8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42"/>
      <c r="B93" s="78"/>
      <c r="C93" s="36"/>
      <c r="D93" s="79"/>
      <c r="E93" s="79"/>
      <c r="F93" s="79"/>
      <c r="G93" s="8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42"/>
      <c r="B94" s="78"/>
      <c r="C94" s="36"/>
      <c r="D94" s="79"/>
      <c r="E94" s="79"/>
      <c r="F94" s="79"/>
      <c r="G94" s="8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42"/>
      <c r="B95" s="78"/>
      <c r="C95" s="36"/>
      <c r="D95" s="79"/>
      <c r="E95" s="79"/>
      <c r="F95" s="79"/>
      <c r="G95" s="8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42"/>
      <c r="B96" s="78"/>
      <c r="C96" s="36"/>
      <c r="D96" s="79"/>
      <c r="E96" s="79"/>
      <c r="F96" s="79"/>
      <c r="G96" s="8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42"/>
      <c r="B97" s="78"/>
      <c r="C97" s="36"/>
      <c r="D97" s="79"/>
      <c r="E97" s="79"/>
      <c r="F97" s="79"/>
      <c r="G97" s="8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42"/>
      <c r="B98" s="78"/>
      <c r="C98" s="36"/>
      <c r="D98" s="79"/>
      <c r="E98" s="79"/>
      <c r="F98" s="79"/>
      <c r="G98" s="8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42"/>
      <c r="B99" s="78"/>
      <c r="C99" s="36"/>
      <c r="D99" s="79"/>
      <c r="E99" s="79"/>
      <c r="F99" s="79"/>
      <c r="G99" s="8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42"/>
      <c r="B100" s="78"/>
      <c r="C100" s="36"/>
      <c r="D100" s="79"/>
      <c r="E100" s="79"/>
      <c r="F100" s="79"/>
      <c r="G100" s="8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42"/>
      <c r="B101" s="78"/>
      <c r="C101" s="36"/>
      <c r="D101" s="79"/>
      <c r="E101" s="79"/>
      <c r="F101" s="79"/>
      <c r="G101" s="8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42"/>
      <c r="B102" s="78"/>
      <c r="C102" s="36"/>
      <c r="D102" s="79"/>
      <c r="E102" s="79"/>
      <c r="F102" s="79"/>
      <c r="G102" s="8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42"/>
      <c r="B103" s="78"/>
      <c r="C103" s="36"/>
      <c r="D103" s="79"/>
      <c r="E103" s="79"/>
      <c r="F103" s="79"/>
      <c r="G103" s="8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42"/>
      <c r="B104" s="78"/>
      <c r="C104" s="36"/>
      <c r="D104" s="79"/>
      <c r="E104" s="79"/>
      <c r="F104" s="79"/>
      <c r="G104" s="8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42"/>
      <c r="B105" s="78"/>
      <c r="C105" s="36"/>
      <c r="D105" s="79"/>
      <c r="E105" s="79"/>
      <c r="F105" s="79"/>
      <c r="G105" s="8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42"/>
      <c r="B106" s="78"/>
      <c r="C106" s="36"/>
      <c r="D106" s="79"/>
      <c r="E106" s="79"/>
      <c r="F106" s="79"/>
      <c r="G106" s="8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42"/>
      <c r="B107" s="78"/>
      <c r="C107" s="36"/>
      <c r="D107" s="79"/>
      <c r="E107" s="79"/>
      <c r="F107" s="79"/>
      <c r="G107" s="8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42"/>
      <c r="B108" s="78"/>
      <c r="C108" s="36"/>
      <c r="D108" s="79"/>
      <c r="E108" s="79"/>
      <c r="F108" s="79"/>
      <c r="G108" s="8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42"/>
      <c r="B109" s="78"/>
      <c r="C109" s="36"/>
      <c r="D109" s="79"/>
      <c r="E109" s="79"/>
      <c r="F109" s="79"/>
      <c r="G109" s="8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42"/>
      <c r="B110" s="78"/>
      <c r="C110" s="36"/>
      <c r="D110" s="79"/>
      <c r="E110" s="79"/>
      <c r="F110" s="79"/>
      <c r="G110" s="8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42"/>
      <c r="B111" s="78"/>
      <c r="C111" s="36"/>
      <c r="D111" s="79"/>
      <c r="E111" s="79"/>
      <c r="F111" s="79"/>
      <c r="G111" s="8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42"/>
      <c r="B112" s="78"/>
      <c r="C112" s="36"/>
      <c r="D112" s="79"/>
      <c r="E112" s="79"/>
      <c r="F112" s="79"/>
      <c r="G112" s="8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42"/>
      <c r="B113" s="78"/>
      <c r="C113" s="36"/>
      <c r="D113" s="79"/>
      <c r="E113" s="79"/>
      <c r="F113" s="79"/>
      <c r="G113" s="8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42"/>
      <c r="B114" s="78"/>
      <c r="C114" s="36"/>
      <c r="D114" s="79"/>
      <c r="E114" s="79"/>
      <c r="F114" s="79"/>
      <c r="G114" s="8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42"/>
      <c r="B115" s="78"/>
      <c r="C115" s="36"/>
      <c r="D115" s="79"/>
      <c r="E115" s="79"/>
      <c r="F115" s="79"/>
      <c r="G115" s="8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42"/>
      <c r="B116" s="78"/>
      <c r="C116" s="36"/>
      <c r="D116" s="79"/>
      <c r="E116" s="79"/>
      <c r="F116" s="79"/>
      <c r="G116" s="8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42"/>
      <c r="B117" s="78"/>
      <c r="C117" s="36"/>
      <c r="D117" s="79"/>
      <c r="E117" s="79"/>
      <c r="F117" s="79"/>
      <c r="G117" s="8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42"/>
      <c r="B118" s="78"/>
      <c r="C118" s="36"/>
      <c r="D118" s="79"/>
      <c r="E118" s="79"/>
      <c r="F118" s="79"/>
      <c r="G118" s="8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42"/>
      <c r="B119" s="78"/>
      <c r="C119" s="36"/>
      <c r="D119" s="79"/>
      <c r="E119" s="79"/>
      <c r="F119" s="79"/>
      <c r="G119" s="8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42"/>
      <c r="B120" s="78"/>
      <c r="C120" s="36"/>
      <c r="D120" s="79"/>
      <c r="E120" s="79"/>
      <c r="F120" s="79"/>
      <c r="G120" s="8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42"/>
      <c r="B121" s="78"/>
      <c r="C121" s="36"/>
      <c r="D121" s="79"/>
      <c r="E121" s="79"/>
      <c r="F121" s="79"/>
      <c r="G121" s="8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42"/>
      <c r="B122" s="78"/>
      <c r="C122" s="36"/>
      <c r="D122" s="79"/>
      <c r="E122" s="79"/>
      <c r="F122" s="79"/>
      <c r="G122" s="8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42"/>
      <c r="B123" s="78"/>
      <c r="C123" s="36"/>
      <c r="D123" s="79"/>
      <c r="E123" s="79"/>
      <c r="F123" s="79"/>
      <c r="G123" s="8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42"/>
      <c r="B124" s="78"/>
      <c r="C124" s="36"/>
      <c r="D124" s="79"/>
      <c r="E124" s="79"/>
      <c r="F124" s="79"/>
      <c r="G124" s="8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42"/>
      <c r="B125" s="78"/>
      <c r="C125" s="36"/>
      <c r="D125" s="79"/>
      <c r="E125" s="79"/>
      <c r="F125" s="79"/>
      <c r="G125" s="8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42"/>
      <c r="B126" s="78"/>
      <c r="C126" s="36"/>
      <c r="D126" s="79"/>
      <c r="E126" s="79"/>
      <c r="F126" s="79"/>
      <c r="G126" s="8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42"/>
      <c r="B127" s="78"/>
      <c r="C127" s="36"/>
      <c r="D127" s="79"/>
      <c r="E127" s="79"/>
      <c r="F127" s="79"/>
      <c r="G127" s="8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42"/>
      <c r="B128" s="78"/>
      <c r="C128" s="36"/>
      <c r="D128" s="79"/>
      <c r="E128" s="79"/>
      <c r="F128" s="79"/>
      <c r="G128" s="8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42"/>
      <c r="B129" s="78"/>
      <c r="C129" s="36"/>
      <c r="D129" s="79"/>
      <c r="E129" s="79"/>
      <c r="F129" s="79"/>
      <c r="G129" s="8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42"/>
      <c r="B130" s="78"/>
      <c r="C130" s="36"/>
      <c r="D130" s="79"/>
      <c r="E130" s="79"/>
      <c r="F130" s="79"/>
      <c r="G130" s="8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42"/>
      <c r="B131" s="78"/>
      <c r="C131" s="36"/>
      <c r="D131" s="79"/>
      <c r="E131" s="79"/>
      <c r="F131" s="79"/>
      <c r="G131" s="8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42"/>
      <c r="B132" s="78"/>
      <c r="C132" s="36"/>
      <c r="D132" s="79"/>
      <c r="E132" s="79"/>
      <c r="F132" s="79"/>
      <c r="G132" s="8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42"/>
      <c r="B133" s="78"/>
      <c r="C133" s="36"/>
      <c r="D133" s="79"/>
      <c r="E133" s="79"/>
      <c r="F133" s="79"/>
      <c r="G133" s="8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42"/>
      <c r="B134" s="78"/>
      <c r="C134" s="36"/>
      <c r="D134" s="79"/>
      <c r="E134" s="79"/>
      <c r="F134" s="79"/>
      <c r="G134" s="8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42"/>
      <c r="B135" s="78"/>
      <c r="C135" s="36"/>
      <c r="D135" s="79"/>
      <c r="E135" s="79"/>
      <c r="F135" s="79"/>
      <c r="G135" s="8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42"/>
      <c r="B136" s="78"/>
      <c r="C136" s="36"/>
      <c r="D136" s="79"/>
      <c r="E136" s="79"/>
      <c r="F136" s="79"/>
      <c r="G136" s="8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42"/>
      <c r="B137" s="78"/>
      <c r="C137" s="36"/>
      <c r="D137" s="79"/>
      <c r="E137" s="79"/>
      <c r="F137" s="79"/>
      <c r="G137" s="8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42"/>
      <c r="B138" s="78"/>
      <c r="C138" s="36"/>
      <c r="D138" s="79"/>
      <c r="E138" s="79"/>
      <c r="F138" s="79"/>
      <c r="G138" s="8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42"/>
      <c r="B139" s="78"/>
      <c r="C139" s="36"/>
      <c r="D139" s="79"/>
      <c r="E139" s="79"/>
      <c r="F139" s="79"/>
      <c r="G139" s="8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42"/>
      <c r="B140" s="78"/>
      <c r="C140" s="36"/>
      <c r="D140" s="79"/>
      <c r="E140" s="79"/>
      <c r="F140" s="79"/>
      <c r="G140" s="8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42"/>
      <c r="B141" s="78"/>
      <c r="C141" s="36"/>
      <c r="D141" s="79"/>
      <c r="E141" s="79"/>
      <c r="F141" s="79"/>
      <c r="G141" s="8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42"/>
      <c r="B142" s="78"/>
      <c r="C142" s="36"/>
      <c r="D142" s="79"/>
      <c r="E142" s="79"/>
      <c r="F142" s="79"/>
      <c r="G142" s="8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42"/>
      <c r="B143" s="78"/>
      <c r="C143" s="36"/>
      <c r="D143" s="79"/>
      <c r="E143" s="79"/>
      <c r="F143" s="79"/>
      <c r="G143" s="8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42"/>
      <c r="B144" s="78"/>
      <c r="C144" s="36"/>
      <c r="D144" s="79"/>
      <c r="E144" s="79"/>
      <c r="F144" s="79"/>
      <c r="G144" s="8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42"/>
      <c r="B145" s="78"/>
      <c r="C145" s="36"/>
      <c r="D145" s="79"/>
      <c r="E145" s="79"/>
      <c r="F145" s="79"/>
      <c r="G145" s="8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42"/>
      <c r="B146" s="78"/>
      <c r="C146" s="36"/>
      <c r="D146" s="79"/>
      <c r="E146" s="79"/>
      <c r="F146" s="79"/>
      <c r="G146" s="8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42"/>
      <c r="B147" s="78"/>
      <c r="C147" s="36"/>
      <c r="D147" s="79"/>
      <c r="E147" s="79"/>
      <c r="F147" s="79"/>
      <c r="G147" s="8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42"/>
      <c r="B148" s="78"/>
      <c r="C148" s="36"/>
      <c r="D148" s="79"/>
      <c r="E148" s="79"/>
      <c r="F148" s="79"/>
      <c r="G148" s="8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42"/>
      <c r="B149" s="78"/>
      <c r="C149" s="36"/>
      <c r="D149" s="79"/>
      <c r="E149" s="79"/>
      <c r="F149" s="79"/>
      <c r="G149" s="8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42"/>
      <c r="B150" s="78"/>
      <c r="C150" s="36"/>
      <c r="D150" s="79"/>
      <c r="E150" s="79"/>
      <c r="F150" s="79"/>
      <c r="G150" s="8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42"/>
      <c r="B151" s="78"/>
      <c r="C151" s="36"/>
      <c r="D151" s="79"/>
      <c r="E151" s="79"/>
      <c r="F151" s="79"/>
      <c r="G151" s="8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42"/>
      <c r="B152" s="78"/>
      <c r="C152" s="36"/>
      <c r="D152" s="79"/>
      <c r="E152" s="79"/>
      <c r="F152" s="79"/>
      <c r="G152" s="8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42"/>
      <c r="B153" s="78"/>
      <c r="C153" s="36"/>
      <c r="D153" s="79"/>
      <c r="E153" s="79"/>
      <c r="F153" s="79"/>
      <c r="G153" s="8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42"/>
      <c r="B154" s="78"/>
      <c r="C154" s="36"/>
      <c r="D154" s="79"/>
      <c r="E154" s="79"/>
      <c r="F154" s="79"/>
      <c r="G154" s="8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42"/>
      <c r="B155" s="78"/>
      <c r="C155" s="36"/>
      <c r="D155" s="79"/>
      <c r="E155" s="79"/>
      <c r="F155" s="79"/>
      <c r="G155" s="8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42"/>
      <c r="B156" s="78"/>
      <c r="C156" s="36"/>
      <c r="D156" s="79"/>
      <c r="E156" s="79"/>
      <c r="F156" s="79"/>
      <c r="G156" s="8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42"/>
      <c r="B157" s="78"/>
      <c r="C157" s="36"/>
      <c r="D157" s="79"/>
      <c r="E157" s="79"/>
      <c r="F157" s="79"/>
      <c r="G157" s="8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42"/>
      <c r="B158" s="78"/>
      <c r="C158" s="36"/>
      <c r="D158" s="79"/>
      <c r="E158" s="79"/>
      <c r="F158" s="79"/>
      <c r="G158" s="8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42"/>
      <c r="B159" s="78"/>
      <c r="C159" s="36"/>
      <c r="D159" s="79"/>
      <c r="E159" s="79"/>
      <c r="F159" s="79"/>
      <c r="G159" s="8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42"/>
      <c r="B160" s="78"/>
      <c r="C160" s="36"/>
      <c r="D160" s="79"/>
      <c r="E160" s="79"/>
      <c r="F160" s="79"/>
      <c r="G160" s="8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42"/>
      <c r="B161" s="78"/>
      <c r="C161" s="36"/>
      <c r="D161" s="79"/>
      <c r="E161" s="79"/>
      <c r="F161" s="79"/>
      <c r="G161" s="8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42"/>
      <c r="B162" s="78"/>
      <c r="C162" s="36"/>
      <c r="D162" s="79"/>
      <c r="E162" s="79"/>
      <c r="F162" s="79"/>
      <c r="G162" s="8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42"/>
      <c r="B163" s="78"/>
      <c r="C163" s="36"/>
      <c r="D163" s="79"/>
      <c r="E163" s="79"/>
      <c r="F163" s="79"/>
      <c r="G163" s="8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42"/>
      <c r="B164" s="78"/>
      <c r="C164" s="36"/>
      <c r="D164" s="79"/>
      <c r="E164" s="79"/>
      <c r="F164" s="79"/>
      <c r="G164" s="8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42"/>
      <c r="B165" s="78"/>
      <c r="C165" s="36"/>
      <c r="D165" s="79"/>
      <c r="E165" s="79"/>
      <c r="F165" s="79"/>
      <c r="G165" s="8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42"/>
      <c r="B166" s="78"/>
      <c r="C166" s="36"/>
      <c r="D166" s="79"/>
      <c r="E166" s="79"/>
      <c r="F166" s="79"/>
      <c r="G166" s="8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42"/>
      <c r="B167" s="78"/>
      <c r="C167" s="36"/>
      <c r="D167" s="79"/>
      <c r="E167" s="79"/>
      <c r="F167" s="79"/>
      <c r="G167" s="8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42"/>
      <c r="B168" s="78"/>
      <c r="C168" s="36"/>
      <c r="D168" s="79"/>
      <c r="E168" s="79"/>
      <c r="F168" s="79"/>
      <c r="G168" s="8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42"/>
      <c r="B169" s="78"/>
      <c r="C169" s="36"/>
      <c r="D169" s="79"/>
      <c r="E169" s="79"/>
      <c r="F169" s="79"/>
      <c r="G169" s="8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42"/>
      <c r="B170" s="78"/>
      <c r="C170" s="36"/>
      <c r="D170" s="79"/>
      <c r="E170" s="79"/>
      <c r="F170" s="79"/>
      <c r="G170" s="8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42"/>
      <c r="B171" s="78"/>
      <c r="C171" s="36"/>
      <c r="D171" s="79"/>
      <c r="E171" s="79"/>
      <c r="F171" s="79"/>
      <c r="G171" s="8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42"/>
      <c r="B172" s="78"/>
      <c r="C172" s="36"/>
      <c r="D172" s="79"/>
      <c r="E172" s="79"/>
      <c r="F172" s="79"/>
      <c r="G172" s="8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42"/>
      <c r="B173" s="78"/>
      <c r="C173" s="36"/>
      <c r="D173" s="79"/>
      <c r="E173" s="79"/>
      <c r="F173" s="79"/>
      <c r="G173" s="8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42"/>
      <c r="B174" s="78"/>
      <c r="C174" s="36"/>
      <c r="D174" s="79"/>
      <c r="E174" s="79"/>
      <c r="F174" s="79"/>
      <c r="G174" s="8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42"/>
      <c r="B175" s="78"/>
      <c r="C175" s="36"/>
      <c r="D175" s="79"/>
      <c r="E175" s="79"/>
      <c r="F175" s="79"/>
      <c r="G175" s="8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42"/>
      <c r="B176" s="78"/>
      <c r="C176" s="36"/>
      <c r="D176" s="79"/>
      <c r="E176" s="79"/>
      <c r="F176" s="79"/>
      <c r="G176" s="8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42"/>
      <c r="B177" s="78"/>
      <c r="C177" s="36"/>
      <c r="D177" s="79"/>
      <c r="E177" s="79"/>
      <c r="F177" s="79"/>
      <c r="G177" s="8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42"/>
      <c r="B178" s="78"/>
      <c r="C178" s="36"/>
      <c r="D178" s="79"/>
      <c r="E178" s="79"/>
      <c r="F178" s="79"/>
      <c r="G178" s="8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42"/>
      <c r="B179" s="78"/>
      <c r="C179" s="36"/>
      <c r="D179" s="79"/>
      <c r="E179" s="79"/>
      <c r="F179" s="79"/>
      <c r="G179" s="8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42"/>
      <c r="B180" s="78"/>
      <c r="C180" s="36"/>
      <c r="D180" s="79"/>
      <c r="E180" s="79"/>
      <c r="F180" s="79"/>
      <c r="G180" s="8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42"/>
      <c r="B181" s="78"/>
      <c r="C181" s="36"/>
      <c r="D181" s="79"/>
      <c r="E181" s="79"/>
      <c r="F181" s="79"/>
      <c r="G181" s="8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42"/>
      <c r="B182" s="78"/>
      <c r="C182" s="36"/>
      <c r="D182" s="79"/>
      <c r="E182" s="79"/>
      <c r="F182" s="79"/>
      <c r="G182" s="8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42"/>
      <c r="B183" s="78"/>
      <c r="C183" s="36"/>
      <c r="D183" s="79"/>
      <c r="E183" s="79"/>
      <c r="F183" s="79"/>
      <c r="G183" s="8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42"/>
      <c r="B184" s="78"/>
      <c r="C184" s="36"/>
      <c r="D184" s="79"/>
      <c r="E184" s="79"/>
      <c r="F184" s="79"/>
      <c r="G184" s="8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42"/>
      <c r="B185" s="78"/>
      <c r="C185" s="36"/>
      <c r="D185" s="79"/>
      <c r="E185" s="79"/>
      <c r="F185" s="79"/>
      <c r="G185" s="8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42"/>
      <c r="B186" s="78"/>
      <c r="C186" s="36"/>
      <c r="D186" s="79"/>
      <c r="E186" s="79"/>
      <c r="F186" s="79"/>
      <c r="G186" s="8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42"/>
      <c r="B187" s="78"/>
      <c r="C187" s="36"/>
      <c r="D187" s="79"/>
      <c r="E187" s="79"/>
      <c r="F187" s="79"/>
      <c r="G187" s="8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42"/>
      <c r="B188" s="78"/>
      <c r="C188" s="36"/>
      <c r="D188" s="79"/>
      <c r="E188" s="79"/>
      <c r="F188" s="79"/>
      <c r="G188" s="8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42"/>
      <c r="B189" s="78"/>
      <c r="C189" s="36"/>
      <c r="D189" s="79"/>
      <c r="E189" s="79"/>
      <c r="F189" s="79"/>
      <c r="G189" s="8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42"/>
      <c r="B190" s="78"/>
      <c r="C190" s="36"/>
      <c r="D190" s="79"/>
      <c r="E190" s="79"/>
      <c r="F190" s="79"/>
      <c r="G190" s="8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42"/>
      <c r="B191" s="78"/>
      <c r="C191" s="36"/>
      <c r="D191" s="79"/>
      <c r="E191" s="79"/>
      <c r="F191" s="79"/>
      <c r="G191" s="8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42"/>
      <c r="B192" s="78"/>
      <c r="C192" s="36"/>
      <c r="D192" s="79"/>
      <c r="E192" s="79"/>
      <c r="F192" s="79"/>
      <c r="G192" s="8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42"/>
      <c r="B193" s="78"/>
      <c r="C193" s="36"/>
      <c r="D193" s="79"/>
      <c r="E193" s="79"/>
      <c r="F193" s="79"/>
      <c r="G193" s="8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42"/>
      <c r="B194" s="78"/>
      <c r="C194" s="36"/>
      <c r="D194" s="79"/>
      <c r="E194" s="79"/>
      <c r="F194" s="79"/>
      <c r="G194" s="8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42"/>
      <c r="B195" s="78"/>
      <c r="C195" s="36"/>
      <c r="D195" s="79"/>
      <c r="E195" s="79"/>
      <c r="F195" s="79"/>
      <c r="G195" s="8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42"/>
      <c r="B196" s="78"/>
      <c r="C196" s="36"/>
      <c r="D196" s="79"/>
      <c r="E196" s="79"/>
      <c r="F196" s="79"/>
      <c r="G196" s="8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42"/>
      <c r="B197" s="78"/>
      <c r="C197" s="36"/>
      <c r="D197" s="79"/>
      <c r="E197" s="79"/>
      <c r="F197" s="79"/>
      <c r="G197" s="8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42"/>
      <c r="B198" s="78"/>
      <c r="C198" s="36"/>
      <c r="D198" s="79"/>
      <c r="E198" s="79"/>
      <c r="F198" s="79"/>
      <c r="G198" s="8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42"/>
      <c r="B199" s="78"/>
      <c r="C199" s="36"/>
      <c r="D199" s="79"/>
      <c r="E199" s="79"/>
      <c r="F199" s="79"/>
      <c r="G199" s="8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42"/>
      <c r="B200" s="78"/>
      <c r="C200" s="36"/>
      <c r="D200" s="79"/>
      <c r="E200" s="79"/>
      <c r="F200" s="79"/>
      <c r="G200" s="8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42"/>
      <c r="B201" s="78"/>
      <c r="C201" s="36"/>
      <c r="D201" s="79"/>
      <c r="E201" s="79"/>
      <c r="F201" s="79"/>
      <c r="G201" s="8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42"/>
      <c r="B202" s="78"/>
      <c r="C202" s="36"/>
      <c r="D202" s="79"/>
      <c r="E202" s="79"/>
      <c r="F202" s="79"/>
      <c r="G202" s="8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42"/>
      <c r="B203" s="78"/>
      <c r="C203" s="36"/>
      <c r="D203" s="79"/>
      <c r="E203" s="79"/>
      <c r="F203" s="79"/>
      <c r="G203" s="8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42"/>
      <c r="B204" s="78"/>
      <c r="C204" s="36"/>
      <c r="D204" s="79"/>
      <c r="E204" s="79"/>
      <c r="F204" s="79"/>
      <c r="G204" s="8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42"/>
      <c r="B205" s="78"/>
      <c r="C205" s="36"/>
      <c r="D205" s="79"/>
      <c r="E205" s="79"/>
      <c r="F205" s="79"/>
      <c r="G205" s="8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42"/>
      <c r="B206" s="78"/>
      <c r="C206" s="36"/>
      <c r="D206" s="79"/>
      <c r="E206" s="79"/>
      <c r="F206" s="79"/>
      <c r="G206" s="8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42"/>
      <c r="B207" s="78"/>
      <c r="C207" s="36"/>
      <c r="D207" s="79"/>
      <c r="E207" s="79"/>
      <c r="F207" s="79"/>
      <c r="G207" s="8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42"/>
      <c r="B208" s="78"/>
      <c r="C208" s="36"/>
      <c r="D208" s="79"/>
      <c r="E208" s="79"/>
      <c r="F208" s="79"/>
      <c r="G208" s="8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42"/>
      <c r="B209" s="78"/>
      <c r="C209" s="36"/>
      <c r="D209" s="79"/>
      <c r="E209" s="79"/>
      <c r="F209" s="79"/>
      <c r="G209" s="8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42"/>
      <c r="B210" s="78"/>
      <c r="C210" s="36"/>
      <c r="D210" s="79"/>
      <c r="E210" s="79"/>
      <c r="F210" s="79"/>
      <c r="G210" s="8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42"/>
      <c r="B211" s="78"/>
      <c r="C211" s="36"/>
      <c r="D211" s="79"/>
      <c r="E211" s="79"/>
      <c r="F211" s="79"/>
      <c r="G211" s="8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42"/>
      <c r="B212" s="78"/>
      <c r="C212" s="36"/>
      <c r="D212" s="79"/>
      <c r="E212" s="79"/>
      <c r="F212" s="79"/>
      <c r="G212" s="8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42"/>
      <c r="B213" s="78"/>
      <c r="C213" s="36"/>
      <c r="D213" s="79"/>
      <c r="E213" s="79"/>
      <c r="F213" s="79"/>
      <c r="G213" s="8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42"/>
      <c r="B214" s="78"/>
      <c r="C214" s="36"/>
      <c r="D214" s="79"/>
      <c r="E214" s="79"/>
      <c r="F214" s="79"/>
      <c r="G214" s="8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42"/>
      <c r="B215" s="78"/>
      <c r="C215" s="36"/>
      <c r="D215" s="79"/>
      <c r="E215" s="79"/>
      <c r="F215" s="79"/>
      <c r="G215" s="8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42"/>
      <c r="B216" s="78"/>
      <c r="C216" s="36"/>
      <c r="D216" s="79"/>
      <c r="E216" s="79"/>
      <c r="F216" s="79"/>
      <c r="G216" s="8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42"/>
      <c r="B217" s="78"/>
      <c r="C217" s="36"/>
      <c r="D217" s="79"/>
      <c r="E217" s="79"/>
      <c r="F217" s="79"/>
      <c r="G217" s="8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42"/>
      <c r="B218" s="78"/>
      <c r="C218" s="36"/>
      <c r="D218" s="79"/>
      <c r="E218" s="79"/>
      <c r="F218" s="79"/>
      <c r="G218" s="8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42"/>
      <c r="B219" s="78"/>
      <c r="C219" s="36"/>
      <c r="D219" s="79"/>
      <c r="E219" s="79"/>
      <c r="F219" s="79"/>
      <c r="G219" s="8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42"/>
      <c r="B220" s="78"/>
      <c r="C220" s="36"/>
      <c r="D220" s="79"/>
      <c r="E220" s="79"/>
      <c r="F220" s="79"/>
      <c r="G220" s="8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42"/>
      <c r="B221" s="78"/>
      <c r="C221" s="36"/>
      <c r="D221" s="79"/>
      <c r="E221" s="79"/>
      <c r="F221" s="79"/>
      <c r="G221" s="8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42"/>
      <c r="B222" s="78"/>
      <c r="C222" s="36"/>
      <c r="D222" s="79"/>
      <c r="E222" s="79"/>
      <c r="F222" s="79"/>
      <c r="G222" s="8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42"/>
      <c r="B223" s="78"/>
      <c r="C223" s="36"/>
      <c r="D223" s="79"/>
      <c r="E223" s="79"/>
      <c r="F223" s="79"/>
      <c r="G223" s="8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42"/>
      <c r="B224" s="78"/>
      <c r="C224" s="36"/>
      <c r="D224" s="79"/>
      <c r="E224" s="79"/>
      <c r="F224" s="79"/>
      <c r="G224" s="8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42"/>
      <c r="B225" s="78"/>
      <c r="C225" s="36"/>
      <c r="D225" s="79"/>
      <c r="E225" s="79"/>
      <c r="F225" s="79"/>
      <c r="G225" s="8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42"/>
      <c r="B226" s="78"/>
      <c r="C226" s="36"/>
      <c r="D226" s="79"/>
      <c r="E226" s="79"/>
      <c r="F226" s="79"/>
      <c r="G226" s="8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42"/>
      <c r="B227" s="78"/>
      <c r="C227" s="36"/>
      <c r="D227" s="79"/>
      <c r="E227" s="79"/>
      <c r="F227" s="79"/>
      <c r="G227" s="8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42"/>
      <c r="B228" s="78"/>
      <c r="C228" s="36"/>
      <c r="D228" s="79"/>
      <c r="E228" s="79"/>
      <c r="F228" s="79"/>
      <c r="G228" s="8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42"/>
      <c r="B229" s="78"/>
      <c r="C229" s="36"/>
      <c r="D229" s="79"/>
      <c r="E229" s="79"/>
      <c r="F229" s="79"/>
      <c r="G229" s="8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42"/>
      <c r="B230" s="78"/>
      <c r="C230" s="36"/>
      <c r="D230" s="79"/>
      <c r="E230" s="79"/>
      <c r="F230" s="79"/>
      <c r="G230" s="8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42"/>
      <c r="B231" s="78"/>
      <c r="C231" s="36"/>
      <c r="D231" s="79"/>
      <c r="E231" s="79"/>
      <c r="F231" s="79"/>
      <c r="G231" s="8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42"/>
      <c r="B232" s="78"/>
      <c r="C232" s="36"/>
      <c r="D232" s="79"/>
      <c r="E232" s="79"/>
      <c r="F232" s="79"/>
      <c r="G232" s="8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42"/>
      <c r="B233" s="78"/>
      <c r="C233" s="36"/>
      <c r="D233" s="79"/>
      <c r="E233" s="79"/>
      <c r="F233" s="79"/>
      <c r="G233" s="8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42"/>
      <c r="B234" s="78"/>
      <c r="C234" s="36"/>
      <c r="D234" s="79"/>
      <c r="E234" s="79"/>
      <c r="F234" s="79"/>
      <c r="G234" s="8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42"/>
      <c r="B235" s="78"/>
      <c r="C235" s="36"/>
      <c r="D235" s="79"/>
      <c r="E235" s="79"/>
      <c r="F235" s="79"/>
      <c r="G235" s="8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42"/>
      <c r="B236" s="78"/>
      <c r="C236" s="36"/>
      <c r="D236" s="79"/>
      <c r="E236" s="79"/>
      <c r="F236" s="79"/>
      <c r="G236" s="8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42"/>
      <c r="B237" s="78"/>
      <c r="C237" s="36"/>
      <c r="D237" s="79"/>
      <c r="E237" s="79"/>
      <c r="F237" s="79"/>
      <c r="G237" s="8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42"/>
      <c r="B238" s="78"/>
      <c r="C238" s="36"/>
      <c r="D238" s="79"/>
      <c r="E238" s="79"/>
      <c r="F238" s="79"/>
      <c r="G238" s="8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42"/>
      <c r="B239" s="78"/>
      <c r="C239" s="36"/>
      <c r="D239" s="79"/>
      <c r="E239" s="79"/>
      <c r="F239" s="79"/>
      <c r="G239" s="8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42"/>
      <c r="B240" s="78"/>
      <c r="C240" s="36"/>
      <c r="D240" s="79"/>
      <c r="E240" s="79"/>
      <c r="F240" s="79"/>
      <c r="G240" s="8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42"/>
      <c r="B241" s="78"/>
      <c r="C241" s="36"/>
      <c r="D241" s="79"/>
      <c r="E241" s="79"/>
      <c r="F241" s="79"/>
      <c r="G241" s="8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42"/>
      <c r="B242" s="78"/>
      <c r="C242" s="36"/>
      <c r="D242" s="79"/>
      <c r="E242" s="79"/>
      <c r="F242" s="79"/>
      <c r="G242" s="8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42"/>
      <c r="B243" s="78"/>
      <c r="C243" s="36"/>
      <c r="D243" s="79"/>
      <c r="E243" s="79"/>
      <c r="F243" s="79"/>
      <c r="G243" s="8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42"/>
      <c r="B244" s="78"/>
      <c r="C244" s="36"/>
      <c r="D244" s="79"/>
      <c r="E244" s="79"/>
      <c r="F244" s="79"/>
      <c r="G244" s="8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42"/>
      <c r="B245" s="78"/>
      <c r="C245" s="36"/>
      <c r="D245" s="79"/>
      <c r="E245" s="79"/>
      <c r="F245" s="79"/>
      <c r="G245" s="8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42"/>
      <c r="B246" s="78"/>
      <c r="C246" s="36"/>
      <c r="D246" s="79"/>
      <c r="E246" s="79"/>
      <c r="F246" s="79"/>
      <c r="G246" s="8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42"/>
      <c r="B247" s="78"/>
      <c r="C247" s="36"/>
      <c r="D247" s="79"/>
      <c r="E247" s="79"/>
      <c r="F247" s="79"/>
      <c r="G247" s="8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sheetProtection/>
  <mergeCells count="2">
    <mergeCell ref="A1:G1"/>
    <mergeCell ref="B48:F48"/>
  </mergeCells>
  <printOptions/>
  <pageMargins left="0.31496062992125984" right="0.31496062992125984" top="0.7874015748031497" bottom="0.7874015748031497" header="0" footer="0"/>
  <pageSetup fitToHeight="4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6"/>
  <sheetViews>
    <sheetView zoomScalePageLayoutView="0" workbookViewId="0" topLeftCell="A22">
      <selection activeCell="E9" sqref="E9"/>
    </sheetView>
  </sheetViews>
  <sheetFormatPr defaultColWidth="14.421875" defaultRowHeight="15" customHeight="1"/>
  <cols>
    <col min="1" max="1" width="16.140625" style="0" customWidth="1"/>
    <col min="2" max="2" width="14.57421875" style="0" customWidth="1"/>
    <col min="3" max="3" width="18.140625" style="0" customWidth="1"/>
    <col min="4" max="4" width="38.140625" style="0" customWidth="1"/>
    <col min="5" max="5" width="12.8515625" style="0" customWidth="1"/>
    <col min="6" max="6" width="16.28125" style="0" customWidth="1"/>
    <col min="7" max="7" width="20.57421875" style="0" customWidth="1"/>
    <col min="8" max="8" width="17.8515625" style="0" customWidth="1"/>
    <col min="9" max="26" width="8.7109375" style="0" customWidth="1"/>
  </cols>
  <sheetData>
    <row r="1" spans="1:2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6" t="s">
        <v>10</v>
      </c>
      <c r="B3" s="8" t="s">
        <v>12</v>
      </c>
      <c r="C3" s="9"/>
      <c r="D3" s="9">
        <v>1074</v>
      </c>
      <c r="E3" s="10">
        <v>69.44</v>
      </c>
      <c r="F3" s="10">
        <v>25.13</v>
      </c>
      <c r="G3" s="11"/>
      <c r="H3" s="15">
        <f aca="true" t="shared" si="0" ref="H3:H45">E3*F3</f>
        <v>1745.0271999999998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8" t="s">
        <v>17</v>
      </c>
      <c r="B4" s="8" t="s">
        <v>12</v>
      </c>
      <c r="C4" s="9"/>
      <c r="D4" s="9">
        <v>1074</v>
      </c>
      <c r="E4" s="10">
        <v>12</v>
      </c>
      <c r="F4" s="10">
        <v>8.64</v>
      </c>
      <c r="G4" s="11"/>
      <c r="H4" s="15">
        <f t="shared" si="0"/>
        <v>103.68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6" t="s">
        <v>30</v>
      </c>
      <c r="B5" s="8" t="s">
        <v>12</v>
      </c>
      <c r="C5" s="9"/>
      <c r="D5" s="9">
        <v>2</v>
      </c>
      <c r="E5" s="10">
        <v>75.6</v>
      </c>
      <c r="F5" s="10">
        <v>2.53</v>
      </c>
      <c r="G5" s="11"/>
      <c r="H5" s="15">
        <f t="shared" si="0"/>
        <v>191.26799999999997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23" t="e">
        <f>'Planilha Desonerada'!#REF!</f>
        <v>#REF!</v>
      </c>
      <c r="B6" s="8" t="s">
        <v>12</v>
      </c>
      <c r="C6" s="9"/>
      <c r="D6" s="9">
        <v>1074</v>
      </c>
      <c r="E6" s="10">
        <v>4</v>
      </c>
      <c r="F6" s="10">
        <v>26.21</v>
      </c>
      <c r="G6" s="11"/>
      <c r="H6" s="15">
        <f t="shared" si="0"/>
        <v>104.84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8" t="s">
        <v>36</v>
      </c>
      <c r="B7" s="8" t="s">
        <v>12</v>
      </c>
      <c r="C7" s="9"/>
      <c r="D7" s="9">
        <v>1</v>
      </c>
      <c r="E7" s="10">
        <v>12</v>
      </c>
      <c r="F7" s="10">
        <v>26.51</v>
      </c>
      <c r="G7" s="11"/>
      <c r="H7" s="15">
        <f t="shared" si="0"/>
        <v>318.12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6" t="s">
        <v>40</v>
      </c>
      <c r="B8" s="8" t="s">
        <v>12</v>
      </c>
      <c r="C8" s="9"/>
      <c r="D8" s="9">
        <v>1</v>
      </c>
      <c r="E8" s="10">
        <v>9</v>
      </c>
      <c r="F8" s="10">
        <v>13.22</v>
      </c>
      <c r="G8" s="11"/>
      <c r="H8" s="15">
        <f t="shared" si="0"/>
        <v>118.98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23" t="e">
        <f>'Planilha Desonerada'!#REF!</f>
        <v>#REF!</v>
      </c>
      <c r="B9" s="8" t="s">
        <v>12</v>
      </c>
      <c r="C9" s="9"/>
      <c r="D9" s="9">
        <v>1</v>
      </c>
      <c r="E9" s="10">
        <v>5</v>
      </c>
      <c r="F9" s="10">
        <v>13.22</v>
      </c>
      <c r="G9" s="11"/>
      <c r="H9" s="15">
        <f t="shared" si="0"/>
        <v>66.10000000000001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39" t="s">
        <v>46</v>
      </c>
      <c r="B10" s="8" t="s">
        <v>12</v>
      </c>
      <c r="C10" s="9"/>
      <c r="D10" s="9">
        <v>1</v>
      </c>
      <c r="E10" s="10">
        <v>8</v>
      </c>
      <c r="F10" s="10">
        <v>300</v>
      </c>
      <c r="G10" s="11"/>
      <c r="H10" s="15">
        <f t="shared" si="0"/>
        <v>2400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23" t="e">
        <f>'Planilha Desonerada'!#REF!</f>
        <v>#REF!</v>
      </c>
      <c r="B11" s="8" t="s">
        <v>12</v>
      </c>
      <c r="C11" s="9"/>
      <c r="D11" s="9">
        <v>1</v>
      </c>
      <c r="E11" s="10">
        <v>16</v>
      </c>
      <c r="F11" s="10">
        <v>123.79</v>
      </c>
      <c r="G11" s="11"/>
      <c r="H11" s="15">
        <f t="shared" si="0"/>
        <v>1980.64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23" t="e">
        <f>'Planilha Desonerada'!#REF!</f>
        <v>#REF!</v>
      </c>
      <c r="B12" s="8" t="s">
        <v>12</v>
      </c>
      <c r="C12" s="9"/>
      <c r="D12" s="9">
        <v>1074</v>
      </c>
      <c r="E12" s="10">
        <v>90</v>
      </c>
      <c r="F12" s="10">
        <v>91.49</v>
      </c>
      <c r="G12" s="11"/>
      <c r="H12" s="15">
        <f t="shared" si="0"/>
        <v>8234.1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23" t="e">
        <f>'Planilha Desonerada'!#REF!</f>
        <v>#REF!</v>
      </c>
      <c r="B13" s="8" t="s">
        <v>12</v>
      </c>
      <c r="C13" s="9"/>
      <c r="D13" s="9">
        <v>2</v>
      </c>
      <c r="E13" s="10">
        <f>360</f>
        <v>360</v>
      </c>
      <c r="F13" s="10">
        <v>40.49</v>
      </c>
      <c r="G13" s="11"/>
      <c r="H13" s="15">
        <f t="shared" si="0"/>
        <v>14576.400000000001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8" t="s">
        <v>64</v>
      </c>
      <c r="B14" s="8" t="s">
        <v>12</v>
      </c>
      <c r="C14" s="9"/>
      <c r="D14" s="9">
        <v>1074</v>
      </c>
      <c r="E14" s="43">
        <v>39</v>
      </c>
      <c r="F14" s="43">
        <v>73.53</v>
      </c>
      <c r="G14" s="11"/>
      <c r="H14" s="15">
        <f t="shared" si="0"/>
        <v>2867.67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45" t="s">
        <v>69</v>
      </c>
      <c r="B15" s="8" t="s">
        <v>12</v>
      </c>
      <c r="C15" s="9"/>
      <c r="D15" s="9">
        <v>1074</v>
      </c>
      <c r="E15" s="10">
        <v>90</v>
      </c>
      <c r="F15" s="10">
        <v>37.19</v>
      </c>
      <c r="G15" s="11"/>
      <c r="H15" s="15">
        <f t="shared" si="0"/>
        <v>3347.1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6" t="s">
        <v>76</v>
      </c>
      <c r="B16" s="8" t="s">
        <v>12</v>
      </c>
      <c r="C16" s="9"/>
      <c r="D16" s="9">
        <v>1074</v>
      </c>
      <c r="E16" s="10">
        <v>18</v>
      </c>
      <c r="F16" s="10">
        <v>57.11</v>
      </c>
      <c r="G16" s="11"/>
      <c r="H16" s="15">
        <f t="shared" si="0"/>
        <v>1027.98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6" t="s">
        <v>81</v>
      </c>
      <c r="B17" s="8" t="s">
        <v>12</v>
      </c>
      <c r="C17" s="9"/>
      <c r="D17" s="9">
        <v>1074</v>
      </c>
      <c r="E17" s="10">
        <v>60</v>
      </c>
      <c r="F17" s="10">
        <v>33.36</v>
      </c>
      <c r="G17" s="11"/>
      <c r="H17" s="15">
        <f t="shared" si="0"/>
        <v>2001.6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6" t="s">
        <v>85</v>
      </c>
      <c r="B18" s="8" t="s">
        <v>12</v>
      </c>
      <c r="C18" s="9"/>
      <c r="D18" s="9">
        <v>1074</v>
      </c>
      <c r="E18" s="10">
        <v>4</v>
      </c>
      <c r="F18" s="10">
        <v>519.69</v>
      </c>
      <c r="G18" s="11"/>
      <c r="H18" s="15">
        <f t="shared" si="0"/>
        <v>2078.76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6" t="s">
        <v>90</v>
      </c>
      <c r="B19" s="8" t="s">
        <v>12</v>
      </c>
      <c r="C19" s="9"/>
      <c r="D19" s="9">
        <v>1074</v>
      </c>
      <c r="E19" s="10">
        <v>23.52</v>
      </c>
      <c r="F19" s="10">
        <v>7.34</v>
      </c>
      <c r="G19" s="11"/>
      <c r="H19" s="15">
        <f t="shared" si="0"/>
        <v>172.6368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23" t="e">
        <f>'Planilha Desonerada'!#REF!</f>
        <v>#REF!</v>
      </c>
      <c r="B20" s="8" t="s">
        <v>12</v>
      </c>
      <c r="C20" s="9"/>
      <c r="D20" s="9">
        <v>2</v>
      </c>
      <c r="E20" s="10">
        <v>360</v>
      </c>
      <c r="F20" s="10">
        <v>19.66</v>
      </c>
      <c r="G20" s="11"/>
      <c r="H20" s="15">
        <f t="shared" si="0"/>
        <v>7077.6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3" t="e">
        <f>'Planilha Desonerada'!#REF!</f>
        <v>#REF!</v>
      </c>
      <c r="B21" s="8" t="s">
        <v>12</v>
      </c>
      <c r="C21" s="51"/>
      <c r="D21" s="9">
        <v>2</v>
      </c>
      <c r="E21" s="10">
        <v>75.6</v>
      </c>
      <c r="F21" s="10">
        <v>16.41</v>
      </c>
      <c r="G21" s="51"/>
      <c r="H21" s="15">
        <f t="shared" si="0"/>
        <v>1240.596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3" t="e">
        <f>'Planilha Desonerada'!#REF!</f>
        <v>#REF!</v>
      </c>
      <c r="B22" s="8" t="s">
        <v>12</v>
      </c>
      <c r="C22" s="9"/>
      <c r="D22" s="9">
        <v>1093</v>
      </c>
      <c r="E22" s="10">
        <v>18</v>
      </c>
      <c r="F22" s="10">
        <v>40.7</v>
      </c>
      <c r="G22" s="11"/>
      <c r="H22" s="15">
        <f t="shared" si="0"/>
        <v>732.6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3" t="e">
        <f>'Planilha Desonerada'!#REF!</f>
        <v>#REF!</v>
      </c>
      <c r="B23" s="8" t="s">
        <v>12</v>
      </c>
      <c r="C23" s="9"/>
      <c r="D23" s="9">
        <v>1093</v>
      </c>
      <c r="E23" s="10">
        <v>3</v>
      </c>
      <c r="F23" s="10">
        <v>169.43</v>
      </c>
      <c r="G23" s="11"/>
      <c r="H23" s="15">
        <f t="shared" si="0"/>
        <v>508.29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3" t="e">
        <f>'Planilha Desonerada'!#REF!</f>
        <v>#REF!</v>
      </c>
      <c r="B24" s="8" t="s">
        <v>12</v>
      </c>
      <c r="C24" s="9"/>
      <c r="D24" s="9">
        <v>1093</v>
      </c>
      <c r="E24" s="10">
        <v>10</v>
      </c>
      <c r="F24" s="10">
        <v>51.54</v>
      </c>
      <c r="G24" s="11"/>
      <c r="H24" s="15">
        <f t="shared" si="0"/>
        <v>515.4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6" t="s">
        <v>117</v>
      </c>
      <c r="B25" s="8" t="s">
        <v>12</v>
      </c>
      <c r="C25" s="9"/>
      <c r="D25" s="9">
        <v>1093</v>
      </c>
      <c r="E25" s="10">
        <v>6</v>
      </c>
      <c r="F25" s="10">
        <v>40.7</v>
      </c>
      <c r="G25" s="11"/>
      <c r="H25" s="15">
        <f t="shared" si="0"/>
        <v>244.20000000000002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6" t="s">
        <v>121</v>
      </c>
      <c r="B26" s="8" t="s">
        <v>12</v>
      </c>
      <c r="C26" s="9"/>
      <c r="D26" s="9">
        <v>1093</v>
      </c>
      <c r="E26" s="10">
        <v>12</v>
      </c>
      <c r="F26" s="10">
        <v>20.72</v>
      </c>
      <c r="G26" s="11"/>
      <c r="H26" s="15">
        <f t="shared" si="0"/>
        <v>248.64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3" t="s">
        <v>125</v>
      </c>
      <c r="B27" s="8" t="s">
        <v>12</v>
      </c>
      <c r="C27" s="9"/>
      <c r="D27" s="9">
        <v>1093</v>
      </c>
      <c r="E27" s="43">
        <v>5</v>
      </c>
      <c r="F27" s="10">
        <v>36.78</v>
      </c>
      <c r="G27" s="11"/>
      <c r="H27" s="15">
        <f t="shared" si="0"/>
        <v>183.9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7" t="e">
        <f>'Planilha Desonerada'!#REF!</f>
        <v>#REF!</v>
      </c>
      <c r="B28" s="8" t="s">
        <v>12</v>
      </c>
      <c r="C28" s="9"/>
      <c r="D28" s="9">
        <v>1093</v>
      </c>
      <c r="E28" s="43">
        <v>8</v>
      </c>
      <c r="F28" s="10">
        <v>279.15</v>
      </c>
      <c r="G28" s="11"/>
      <c r="H28" s="15">
        <f t="shared" si="0"/>
        <v>2233.2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6" t="s">
        <v>135</v>
      </c>
      <c r="B29" s="8" t="s">
        <v>12</v>
      </c>
      <c r="C29" s="9"/>
      <c r="D29" s="9">
        <v>1</v>
      </c>
      <c r="E29" s="10">
        <v>3</v>
      </c>
      <c r="F29" s="10">
        <v>218.14</v>
      </c>
      <c r="G29" s="11"/>
      <c r="H29" s="15">
        <f t="shared" si="0"/>
        <v>654.42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6" t="s">
        <v>139</v>
      </c>
      <c r="B30" s="8" t="s">
        <v>12</v>
      </c>
      <c r="C30" s="9"/>
      <c r="D30" s="9">
        <v>1</v>
      </c>
      <c r="E30" s="10">
        <v>4</v>
      </c>
      <c r="F30" s="10">
        <v>1047.1</v>
      </c>
      <c r="G30" s="11"/>
      <c r="H30" s="15">
        <f t="shared" si="0"/>
        <v>4188.4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6" t="s">
        <v>145</v>
      </c>
      <c r="B31" s="8" t="s">
        <v>12</v>
      </c>
      <c r="C31" s="9"/>
      <c r="D31" s="9">
        <v>1</v>
      </c>
      <c r="E31" s="10">
        <v>4</v>
      </c>
      <c r="F31" s="10">
        <v>2892</v>
      </c>
      <c r="G31" s="11"/>
      <c r="H31" s="15">
        <f t="shared" si="0"/>
        <v>11568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7" t="e">
        <f>'Planilha Desonerada'!#REF!</f>
        <v>#REF!</v>
      </c>
      <c r="B32" s="8" t="s">
        <v>12</v>
      </c>
      <c r="C32" s="9"/>
      <c r="D32" s="9">
        <v>1</v>
      </c>
      <c r="E32" s="10">
        <v>3</v>
      </c>
      <c r="F32" s="10">
        <v>2831.5</v>
      </c>
      <c r="G32" s="11"/>
      <c r="H32" s="15">
        <f t="shared" si="0"/>
        <v>8494.5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6" t="s">
        <v>152</v>
      </c>
      <c r="B33" s="8" t="s">
        <v>12</v>
      </c>
      <c r="C33" s="9"/>
      <c r="D33" s="9">
        <v>1</v>
      </c>
      <c r="E33" s="10">
        <v>3</v>
      </c>
      <c r="F33" s="10">
        <v>4179.14</v>
      </c>
      <c r="G33" s="11"/>
      <c r="H33" s="15">
        <f t="shared" si="0"/>
        <v>12537.420000000002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7" t="e">
        <f>'Planilha Desonerada'!#REF!</f>
        <v>#REF!</v>
      </c>
      <c r="B34" s="8" t="s">
        <v>12</v>
      </c>
      <c r="C34" s="9"/>
      <c r="D34" s="9">
        <v>2</v>
      </c>
      <c r="E34" s="43">
        <v>18</v>
      </c>
      <c r="F34" s="43">
        <v>19</v>
      </c>
      <c r="G34" s="11"/>
      <c r="H34" s="15">
        <f t="shared" si="0"/>
        <v>342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" t="s">
        <v>159</v>
      </c>
      <c r="B35" s="8" t="s">
        <v>12</v>
      </c>
      <c r="C35" s="9"/>
      <c r="D35" s="9">
        <v>1</v>
      </c>
      <c r="E35" s="43">
        <v>1</v>
      </c>
      <c r="F35" s="43">
        <v>338.59</v>
      </c>
      <c r="G35" s="11"/>
      <c r="H35" s="15">
        <f t="shared" si="0"/>
        <v>338.59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" t="s">
        <v>165</v>
      </c>
      <c r="B36" s="8" t="s">
        <v>12</v>
      </c>
      <c r="C36" s="9"/>
      <c r="D36" s="9">
        <v>1</v>
      </c>
      <c r="E36" s="43">
        <v>1</v>
      </c>
      <c r="F36" s="43">
        <v>3800</v>
      </c>
      <c r="G36" s="11"/>
      <c r="H36" s="15">
        <f t="shared" si="0"/>
        <v>3800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6" t="s">
        <v>170</v>
      </c>
      <c r="B37" s="8" t="s">
        <v>12</v>
      </c>
      <c r="C37" s="9"/>
      <c r="D37" s="9">
        <v>1</v>
      </c>
      <c r="E37" s="43">
        <v>1</v>
      </c>
      <c r="F37" s="43">
        <v>1250</v>
      </c>
      <c r="G37" s="11"/>
      <c r="H37" s="15">
        <f t="shared" si="0"/>
        <v>1250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6" t="s">
        <v>175</v>
      </c>
      <c r="B38" s="8" t="s">
        <v>12</v>
      </c>
      <c r="C38" s="9"/>
      <c r="D38" s="9">
        <v>1</v>
      </c>
      <c r="E38" s="43">
        <v>1</v>
      </c>
      <c r="F38" s="43">
        <v>389</v>
      </c>
      <c r="G38" s="11"/>
      <c r="H38" s="15">
        <f t="shared" si="0"/>
        <v>389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6" t="s">
        <v>177</v>
      </c>
      <c r="B39" s="8" t="s">
        <v>12</v>
      </c>
      <c r="C39" s="9"/>
      <c r="D39" s="9">
        <v>1093</v>
      </c>
      <c r="E39" s="43">
        <v>1</v>
      </c>
      <c r="F39" s="43">
        <v>123.9</v>
      </c>
      <c r="G39" s="11"/>
      <c r="H39" s="15">
        <f t="shared" si="0"/>
        <v>123.9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6" t="s">
        <v>181</v>
      </c>
      <c r="B40" s="8" t="s">
        <v>12</v>
      </c>
      <c r="C40" s="9"/>
      <c r="D40" s="9">
        <v>1093</v>
      </c>
      <c r="E40" s="43">
        <v>1</v>
      </c>
      <c r="F40" s="43">
        <v>119.77</v>
      </c>
      <c r="G40" s="11"/>
      <c r="H40" s="15">
        <f t="shared" si="0"/>
        <v>119.77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6" t="s">
        <v>185</v>
      </c>
      <c r="B41" s="8" t="s">
        <v>12</v>
      </c>
      <c r="C41" s="9"/>
      <c r="D41" s="9">
        <v>1074</v>
      </c>
      <c r="E41" s="43">
        <v>1.6</v>
      </c>
      <c r="F41" s="43">
        <v>75</v>
      </c>
      <c r="G41" s="11"/>
      <c r="H41" s="15">
        <f t="shared" si="0"/>
        <v>120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6" t="s">
        <v>188</v>
      </c>
      <c r="B42" s="8" t="s">
        <v>12</v>
      </c>
      <c r="C42" s="9"/>
      <c r="D42" s="9">
        <v>1</v>
      </c>
      <c r="E42" s="43">
        <v>4</v>
      </c>
      <c r="F42" s="43">
        <v>263.95</v>
      </c>
      <c r="G42" s="11"/>
      <c r="H42" s="15">
        <f t="shared" si="0"/>
        <v>1055.8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6" t="s">
        <v>191</v>
      </c>
      <c r="B43" s="8" t="s">
        <v>12</v>
      </c>
      <c r="C43" s="9"/>
      <c r="D43" s="9">
        <v>1074</v>
      </c>
      <c r="E43" s="10">
        <v>192</v>
      </c>
      <c r="F43" s="10">
        <v>29.54</v>
      </c>
      <c r="G43" s="11"/>
      <c r="H43" s="15">
        <f t="shared" si="0"/>
        <v>5671.68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6" t="s">
        <v>195</v>
      </c>
      <c r="B44" s="8" t="s">
        <v>12</v>
      </c>
      <c r="C44" s="9"/>
      <c r="D44" s="9">
        <v>1074</v>
      </c>
      <c r="E44" s="10">
        <v>160</v>
      </c>
      <c r="F44" s="10">
        <v>20.83</v>
      </c>
      <c r="G44" s="11"/>
      <c r="H44" s="15">
        <f t="shared" si="0"/>
        <v>3332.7999999999997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8" t="s">
        <v>200</v>
      </c>
      <c r="B45" s="59" t="s">
        <v>12</v>
      </c>
      <c r="C45" s="60"/>
      <c r="D45" s="60">
        <v>1074</v>
      </c>
      <c r="E45" s="62">
        <v>180</v>
      </c>
      <c r="F45" s="62">
        <v>26.06</v>
      </c>
      <c r="G45" s="63"/>
      <c r="H45" s="64">
        <f t="shared" si="0"/>
        <v>4690.8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27" t="s">
        <v>206</v>
      </c>
      <c r="B46" s="128"/>
      <c r="C46" s="128"/>
      <c r="D46" s="128"/>
      <c r="E46" s="128"/>
      <c r="F46" s="128"/>
      <c r="G46" s="129"/>
      <c r="H46" s="65">
        <f>SUM(H3:H45)</f>
        <v>112996.408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5.75" customHeight="1">
      <c r="B47" s="66"/>
      <c r="C47" s="67"/>
      <c r="D47" s="66"/>
      <c r="E47" s="68"/>
      <c r="F47" s="68"/>
      <c r="G47" s="69"/>
      <c r="H47" s="6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5.75" customHeight="1">
      <c r="B48" s="66"/>
      <c r="C48" s="67"/>
      <c r="D48" s="66"/>
      <c r="E48" s="68"/>
      <c r="F48" s="68"/>
      <c r="G48" s="69"/>
      <c r="H48" s="6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5.75" customHeight="1">
      <c r="B49" s="66"/>
      <c r="C49" s="67"/>
      <c r="D49" s="66"/>
      <c r="E49" s="68"/>
      <c r="F49" s="68"/>
      <c r="G49" s="69"/>
      <c r="H49" s="69"/>
      <c r="I49" s="1"/>
      <c r="R49" s="1"/>
      <c r="S49" s="1"/>
      <c r="T49" s="1"/>
      <c r="U49" s="1"/>
      <c r="V49" s="1"/>
      <c r="W49" s="1"/>
      <c r="X49" s="1"/>
      <c r="Y49" s="1"/>
      <c r="Z49" s="1"/>
    </row>
    <row r="50" spans="9:26" ht="15.75" customHeight="1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7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7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5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5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5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5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5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5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5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5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5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">
    <mergeCell ref="A46:G46"/>
  </mergeCells>
  <printOptions/>
  <pageMargins left="0.511811024" right="0.511811024" top="0.787401575" bottom="0.7874015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32" sqref="H32"/>
    </sheetView>
  </sheetViews>
  <sheetFormatPr defaultColWidth="14.421875" defaultRowHeight="15" customHeight="1"/>
  <cols>
    <col min="1" max="2" width="9.57421875" style="0" customWidth="1"/>
    <col min="3" max="3" width="40.00390625" style="0" customWidth="1"/>
    <col min="4" max="4" width="4.8515625" style="0" customWidth="1"/>
    <col min="5" max="5" width="18.00390625" style="0" customWidth="1"/>
    <col min="6" max="6" width="11.28125" style="0" customWidth="1"/>
    <col min="7" max="7" width="13.421875" style="0" customWidth="1"/>
    <col min="8" max="8" width="57.7109375" style="0" customWidth="1"/>
    <col min="9" max="9" width="6.421875" style="0" customWidth="1"/>
    <col min="10" max="10" width="8.00390625" style="0" customWidth="1"/>
    <col min="11" max="11" width="14.28125" style="0" customWidth="1"/>
    <col min="12" max="12" width="12.57421875" style="0" customWidth="1"/>
    <col min="13" max="13" width="9.140625" style="0" customWidth="1"/>
    <col min="14" max="14" width="68.00390625" style="0" customWidth="1"/>
    <col min="15" max="15" width="16.421875" style="0" customWidth="1"/>
    <col min="16" max="16" width="15.8515625" style="0" customWidth="1"/>
    <col min="17" max="23" width="8.7109375" style="0" customWidth="1"/>
    <col min="24" max="24" width="8.7109375" style="0" hidden="1" customWidth="1"/>
    <col min="25" max="26" width="8.7109375" style="0" customWidth="1"/>
  </cols>
  <sheetData>
    <row r="1" spans="1:26" ht="46.5" customHeight="1">
      <c r="A1" s="2"/>
      <c r="B1" s="130"/>
      <c r="C1" s="131"/>
      <c r="D1" s="131"/>
      <c r="E1" s="2"/>
      <c r="F1" s="4"/>
      <c r="G1" s="2"/>
      <c r="H1" s="2" t="s">
        <v>9</v>
      </c>
      <c r="I1" s="2"/>
      <c r="J1" s="5"/>
      <c r="K1" s="5"/>
      <c r="L1" s="5"/>
      <c r="M1" s="5"/>
      <c r="N1" s="5"/>
      <c r="O1" s="5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132" t="s">
        <v>11</v>
      </c>
      <c r="F2" s="131"/>
      <c r="G2" s="131"/>
      <c r="H2" s="131"/>
      <c r="I2" s="131"/>
      <c r="J2" s="131"/>
      <c r="K2" s="131"/>
      <c r="L2" s="5"/>
      <c r="M2" s="5"/>
      <c r="N2" s="5"/>
      <c r="O2" s="5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131"/>
      <c r="F3" s="131"/>
      <c r="G3" s="131"/>
      <c r="H3" s="131"/>
      <c r="I3" s="131"/>
      <c r="J3" s="131"/>
      <c r="K3" s="131"/>
      <c r="L3" s="5"/>
      <c r="M3" s="5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2" t="s">
        <v>13</v>
      </c>
      <c r="B4" s="13" t="s">
        <v>14</v>
      </c>
      <c r="C4" s="14" t="s">
        <v>15</v>
      </c>
      <c r="D4" s="16" t="s">
        <v>16</v>
      </c>
      <c r="E4" s="16" t="s">
        <v>18</v>
      </c>
      <c r="F4" s="17" t="s">
        <v>19</v>
      </c>
      <c r="G4" s="17" t="s">
        <v>20</v>
      </c>
      <c r="H4" s="17" t="s">
        <v>21</v>
      </c>
      <c r="I4" s="16" t="s">
        <v>22</v>
      </c>
      <c r="J4" s="19" t="s">
        <v>23</v>
      </c>
      <c r="K4" s="17" t="s">
        <v>24</v>
      </c>
      <c r="L4" s="19" t="s">
        <v>25</v>
      </c>
      <c r="M4" s="19" t="s">
        <v>26</v>
      </c>
      <c r="N4" s="19" t="s">
        <v>27</v>
      </c>
      <c r="O4" s="20" t="s">
        <v>28</v>
      </c>
      <c r="P4" s="19" t="s">
        <v>29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1">
        <v>1</v>
      </c>
      <c r="B5" s="22">
        <v>1</v>
      </c>
      <c r="C5" s="24" t="s">
        <v>31</v>
      </c>
      <c r="D5" s="25" t="s">
        <v>32</v>
      </c>
      <c r="E5" s="22" t="s">
        <v>34</v>
      </c>
      <c r="F5" s="26">
        <v>43617</v>
      </c>
      <c r="G5" s="28" t="s">
        <v>35</v>
      </c>
      <c r="H5" s="29" t="s">
        <v>37</v>
      </c>
      <c r="I5" s="31" t="s">
        <v>39</v>
      </c>
      <c r="J5" s="10">
        <v>69.44</v>
      </c>
      <c r="K5" s="10">
        <v>25.13</v>
      </c>
      <c r="L5" s="34">
        <f aca="true" t="shared" si="0" ref="L5:L47">J5*K5</f>
        <v>1745.0271999999998</v>
      </c>
      <c r="M5" s="35"/>
      <c r="N5" s="37"/>
      <c r="O5" s="38"/>
      <c r="P5" s="38"/>
      <c r="Q5" s="7"/>
      <c r="R5" s="7"/>
      <c r="S5" s="7"/>
      <c r="T5" s="7"/>
      <c r="U5" s="7"/>
      <c r="V5" s="7"/>
      <c r="W5" s="7"/>
      <c r="X5" s="7" t="s">
        <v>47</v>
      </c>
      <c r="Y5" s="7"/>
      <c r="Z5" s="7"/>
    </row>
    <row r="6" spans="1:26" ht="12.75" customHeight="1">
      <c r="A6" s="21">
        <v>1</v>
      </c>
      <c r="B6" s="22">
        <v>1</v>
      </c>
      <c r="C6" s="24" t="s">
        <v>31</v>
      </c>
      <c r="D6" s="25" t="s">
        <v>48</v>
      </c>
      <c r="E6" s="22" t="s">
        <v>34</v>
      </c>
      <c r="F6" s="26">
        <v>43617</v>
      </c>
      <c r="G6" s="28" t="s">
        <v>35</v>
      </c>
      <c r="H6" s="29" t="s">
        <v>49</v>
      </c>
      <c r="I6" s="31" t="s">
        <v>39</v>
      </c>
      <c r="J6" s="10">
        <v>12</v>
      </c>
      <c r="K6" s="10">
        <v>8.64</v>
      </c>
      <c r="L6" s="34">
        <f t="shared" si="0"/>
        <v>103.68</v>
      </c>
      <c r="M6" s="35"/>
      <c r="N6" s="37"/>
      <c r="O6" s="38"/>
      <c r="P6" s="38"/>
      <c r="Q6" s="7"/>
      <c r="R6" s="7"/>
      <c r="S6" s="7"/>
      <c r="T6" s="7"/>
      <c r="U6" s="7"/>
      <c r="V6" s="7"/>
      <c r="W6" s="7"/>
      <c r="X6" s="7" t="s">
        <v>50</v>
      </c>
      <c r="Y6" s="7"/>
      <c r="Z6" s="7"/>
    </row>
    <row r="7" spans="1:26" ht="12.75" customHeight="1">
      <c r="A7" s="21">
        <v>1</v>
      </c>
      <c r="B7" s="22">
        <v>1</v>
      </c>
      <c r="C7" s="24" t="s">
        <v>31</v>
      </c>
      <c r="D7" s="25" t="s">
        <v>51</v>
      </c>
      <c r="E7" s="22" t="s">
        <v>34</v>
      </c>
      <c r="F7" s="26">
        <v>43617</v>
      </c>
      <c r="G7" s="28" t="s">
        <v>35</v>
      </c>
      <c r="H7" s="29" t="s">
        <v>52</v>
      </c>
      <c r="I7" s="42" t="s">
        <v>53</v>
      </c>
      <c r="J7" s="10">
        <v>75.6</v>
      </c>
      <c r="K7" s="10">
        <v>2.53</v>
      </c>
      <c r="L7" s="34">
        <f t="shared" si="0"/>
        <v>191.26799999999997</v>
      </c>
      <c r="M7" s="35"/>
      <c r="N7" s="37"/>
      <c r="O7" s="38"/>
      <c r="P7" s="38"/>
      <c r="Q7" s="7"/>
      <c r="R7" s="7"/>
      <c r="S7" s="7"/>
      <c r="T7" s="7"/>
      <c r="U7" s="7"/>
      <c r="V7" s="7"/>
      <c r="W7" s="7"/>
      <c r="X7" s="7" t="s">
        <v>54</v>
      </c>
      <c r="Y7" s="7"/>
      <c r="Z7" s="7"/>
    </row>
    <row r="8" spans="1:26" ht="12.75" customHeight="1">
      <c r="A8" s="21">
        <v>1</v>
      </c>
      <c r="B8" s="22">
        <v>1</v>
      </c>
      <c r="C8" s="24" t="s">
        <v>31</v>
      </c>
      <c r="D8" s="25" t="s">
        <v>55</v>
      </c>
      <c r="E8" s="22" t="s">
        <v>34</v>
      </c>
      <c r="F8" s="26">
        <v>43617</v>
      </c>
      <c r="G8" s="28" t="s">
        <v>35</v>
      </c>
      <c r="H8" s="29" t="s">
        <v>56</v>
      </c>
      <c r="I8" s="31" t="s">
        <v>39</v>
      </c>
      <c r="J8" s="10">
        <v>4</v>
      </c>
      <c r="K8" s="10">
        <v>26.21</v>
      </c>
      <c r="L8" s="34">
        <f t="shared" si="0"/>
        <v>104.84</v>
      </c>
      <c r="M8" s="35"/>
      <c r="N8" s="37"/>
      <c r="O8" s="38"/>
      <c r="P8" s="38"/>
      <c r="Q8" s="7"/>
      <c r="R8" s="7"/>
      <c r="S8" s="7"/>
      <c r="T8" s="7"/>
      <c r="U8" s="7"/>
      <c r="V8" s="7"/>
      <c r="W8" s="7"/>
      <c r="X8" s="7" t="s">
        <v>58</v>
      </c>
      <c r="Y8" s="7"/>
      <c r="Z8" s="7"/>
    </row>
    <row r="9" spans="1:26" ht="12.75" customHeight="1">
      <c r="A9" s="21">
        <v>1</v>
      </c>
      <c r="B9" s="22">
        <v>1</v>
      </c>
      <c r="C9" s="24" t="s">
        <v>31</v>
      </c>
      <c r="D9" s="25" t="s">
        <v>59</v>
      </c>
      <c r="E9" s="22" t="s">
        <v>34</v>
      </c>
      <c r="F9" s="26">
        <v>43617</v>
      </c>
      <c r="G9" s="28" t="s">
        <v>35</v>
      </c>
      <c r="H9" s="29" t="s">
        <v>60</v>
      </c>
      <c r="I9" s="31" t="s">
        <v>61</v>
      </c>
      <c r="J9" s="10">
        <v>12</v>
      </c>
      <c r="K9" s="10">
        <v>26.51</v>
      </c>
      <c r="L9" s="34">
        <f t="shared" si="0"/>
        <v>318.12</v>
      </c>
      <c r="M9" s="35"/>
      <c r="N9" s="37"/>
      <c r="O9" s="38"/>
      <c r="P9" s="38"/>
      <c r="Q9" s="7"/>
      <c r="R9" s="7"/>
      <c r="S9" s="7"/>
      <c r="T9" s="7"/>
      <c r="U9" s="7"/>
      <c r="V9" s="7"/>
      <c r="W9" s="7"/>
      <c r="X9" s="7" t="s">
        <v>62</v>
      </c>
      <c r="Y9" s="7"/>
      <c r="Z9" s="7"/>
    </row>
    <row r="10" spans="1:26" ht="12.75" customHeight="1">
      <c r="A10" s="21">
        <v>1</v>
      </c>
      <c r="B10" s="22">
        <v>1</v>
      </c>
      <c r="C10" s="24" t="s">
        <v>31</v>
      </c>
      <c r="D10" s="25" t="s">
        <v>65</v>
      </c>
      <c r="E10" s="22" t="s">
        <v>66</v>
      </c>
      <c r="F10" s="26">
        <v>43617</v>
      </c>
      <c r="G10" s="44" t="s">
        <v>67</v>
      </c>
      <c r="H10" s="29" t="s">
        <v>68</v>
      </c>
      <c r="I10" s="31" t="s">
        <v>61</v>
      </c>
      <c r="J10" s="10">
        <v>9</v>
      </c>
      <c r="K10" s="10">
        <v>13.22</v>
      </c>
      <c r="L10" s="34">
        <f t="shared" si="0"/>
        <v>118.98</v>
      </c>
      <c r="M10" s="35"/>
      <c r="N10" s="37"/>
      <c r="O10" s="38"/>
      <c r="P10" s="38"/>
      <c r="Q10" s="7"/>
      <c r="R10" s="7"/>
      <c r="S10" s="7"/>
      <c r="T10" s="7"/>
      <c r="U10" s="7"/>
      <c r="V10" s="7"/>
      <c r="W10" s="7"/>
      <c r="X10" s="7" t="s">
        <v>70</v>
      </c>
      <c r="Y10" s="7"/>
      <c r="Z10" s="7"/>
    </row>
    <row r="11" spans="1:26" ht="12.75" customHeight="1">
      <c r="A11" s="21">
        <v>1</v>
      </c>
      <c r="B11" s="22">
        <v>1</v>
      </c>
      <c r="C11" s="24" t="s">
        <v>31</v>
      </c>
      <c r="D11" s="25" t="s">
        <v>71</v>
      </c>
      <c r="E11" s="22" t="s">
        <v>34</v>
      </c>
      <c r="F11" s="26">
        <v>43617</v>
      </c>
      <c r="G11" s="28" t="s">
        <v>35</v>
      </c>
      <c r="H11" s="29" t="s">
        <v>72</v>
      </c>
      <c r="I11" s="31" t="s">
        <v>61</v>
      </c>
      <c r="J11" s="10">
        <v>5</v>
      </c>
      <c r="K11" s="10">
        <v>13.22</v>
      </c>
      <c r="L11" s="34">
        <f t="shared" si="0"/>
        <v>66.10000000000001</v>
      </c>
      <c r="M11" s="35"/>
      <c r="N11" s="37"/>
      <c r="O11" s="38"/>
      <c r="P11" s="38"/>
      <c r="Q11" s="7"/>
      <c r="R11" s="7"/>
      <c r="S11" s="7"/>
      <c r="T11" s="7"/>
      <c r="U11" s="7"/>
      <c r="V11" s="7"/>
      <c r="W11" s="7"/>
      <c r="X11" s="7" t="s">
        <v>73</v>
      </c>
      <c r="Y11" s="7"/>
      <c r="Z11" s="7"/>
    </row>
    <row r="12" spans="1:26" ht="12.75" customHeight="1">
      <c r="A12" s="21">
        <v>1</v>
      </c>
      <c r="B12" s="22">
        <v>1</v>
      </c>
      <c r="C12" s="24" t="s">
        <v>31</v>
      </c>
      <c r="D12" s="25" t="s">
        <v>74</v>
      </c>
      <c r="E12" s="22" t="s">
        <v>75</v>
      </c>
      <c r="F12" s="26">
        <v>43617</v>
      </c>
      <c r="G12" s="44" t="s">
        <v>77</v>
      </c>
      <c r="H12" s="29" t="s">
        <v>78</v>
      </c>
      <c r="I12" s="31" t="s">
        <v>61</v>
      </c>
      <c r="J12" s="10">
        <v>12</v>
      </c>
      <c r="K12" s="10">
        <v>300</v>
      </c>
      <c r="L12" s="34">
        <f t="shared" si="0"/>
        <v>3600</v>
      </c>
      <c r="M12" s="35"/>
      <c r="N12" s="37"/>
      <c r="O12" s="38"/>
      <c r="P12" s="38"/>
      <c r="Q12" s="7"/>
      <c r="R12" s="7"/>
      <c r="S12" s="7"/>
      <c r="T12" s="7"/>
      <c r="U12" s="7"/>
      <c r="V12" s="7"/>
      <c r="W12" s="7"/>
      <c r="X12" s="7" t="s">
        <v>79</v>
      </c>
      <c r="Y12" s="7"/>
      <c r="Z12" s="7"/>
    </row>
    <row r="13" spans="1:26" ht="12.75" customHeight="1">
      <c r="A13" s="21">
        <v>1</v>
      </c>
      <c r="B13" s="22">
        <v>1</v>
      </c>
      <c r="C13" s="24" t="s">
        <v>31</v>
      </c>
      <c r="D13" s="25" t="s">
        <v>80</v>
      </c>
      <c r="E13" s="22" t="s">
        <v>34</v>
      </c>
      <c r="F13" s="26">
        <v>43678</v>
      </c>
      <c r="G13" s="28" t="s">
        <v>35</v>
      </c>
      <c r="H13" s="29" t="s">
        <v>82</v>
      </c>
      <c r="I13" s="31" t="s">
        <v>61</v>
      </c>
      <c r="J13" s="10">
        <v>16</v>
      </c>
      <c r="K13" s="10">
        <v>123.79</v>
      </c>
      <c r="L13" s="34">
        <f t="shared" si="0"/>
        <v>1980.64</v>
      </c>
      <c r="M13" s="35"/>
      <c r="N13" s="37"/>
      <c r="O13" s="38"/>
      <c r="P13" s="38"/>
      <c r="Q13" s="7"/>
      <c r="R13" s="7"/>
      <c r="S13" s="7"/>
      <c r="T13" s="7"/>
      <c r="U13" s="7"/>
      <c r="V13" s="7"/>
      <c r="W13" s="7"/>
      <c r="X13" s="7" t="s">
        <v>83</v>
      </c>
      <c r="Y13" s="7"/>
      <c r="Z13" s="7"/>
    </row>
    <row r="14" spans="1:26" ht="12.75" customHeight="1">
      <c r="A14" s="21">
        <v>1</v>
      </c>
      <c r="B14" s="46">
        <v>2</v>
      </c>
      <c r="C14" s="24" t="s">
        <v>86</v>
      </c>
      <c r="D14" s="25" t="s">
        <v>87</v>
      </c>
      <c r="E14" s="22" t="s">
        <v>34</v>
      </c>
      <c r="F14" s="26">
        <v>43617</v>
      </c>
      <c r="G14" s="28" t="s">
        <v>35</v>
      </c>
      <c r="H14" s="29" t="s">
        <v>88</v>
      </c>
      <c r="I14" s="31" t="s">
        <v>39</v>
      </c>
      <c r="J14" s="10">
        <v>90</v>
      </c>
      <c r="K14" s="10">
        <v>91.49</v>
      </c>
      <c r="L14" s="34">
        <f t="shared" si="0"/>
        <v>8234.1</v>
      </c>
      <c r="M14" s="35"/>
      <c r="N14" s="37"/>
      <c r="O14" s="38"/>
      <c r="P14" s="38"/>
      <c r="Q14" s="7"/>
      <c r="R14" s="7"/>
      <c r="S14" s="7"/>
      <c r="T14" s="7"/>
      <c r="U14" s="7"/>
      <c r="V14" s="7"/>
      <c r="W14" s="7"/>
      <c r="X14" s="7" t="s">
        <v>89</v>
      </c>
      <c r="Y14" s="7"/>
      <c r="Z14" s="7"/>
    </row>
    <row r="15" spans="1:26" ht="12.75" customHeight="1">
      <c r="A15" s="21">
        <v>1</v>
      </c>
      <c r="B15" s="46">
        <v>2</v>
      </c>
      <c r="C15" s="24" t="s">
        <v>86</v>
      </c>
      <c r="D15" s="25" t="s">
        <v>91</v>
      </c>
      <c r="E15" s="22" t="s">
        <v>66</v>
      </c>
      <c r="F15" s="26">
        <v>43617</v>
      </c>
      <c r="G15" s="44" t="s">
        <v>92</v>
      </c>
      <c r="H15" s="29" t="s">
        <v>93</v>
      </c>
      <c r="I15" s="31" t="s">
        <v>53</v>
      </c>
      <c r="J15" s="10">
        <f>360</f>
        <v>360</v>
      </c>
      <c r="K15" s="10">
        <v>40.49</v>
      </c>
      <c r="L15" s="34">
        <f t="shared" si="0"/>
        <v>14576.400000000001</v>
      </c>
      <c r="M15" s="35"/>
      <c r="N15" s="37"/>
      <c r="O15" s="49"/>
      <c r="P15" s="49"/>
      <c r="Q15" s="7"/>
      <c r="R15" s="7"/>
      <c r="S15" s="7"/>
      <c r="T15" s="7"/>
      <c r="U15" s="7"/>
      <c r="V15" s="7"/>
      <c r="W15" s="7"/>
      <c r="X15" s="7" t="s">
        <v>94</v>
      </c>
      <c r="Y15" s="7"/>
      <c r="Z15" s="7"/>
    </row>
    <row r="16" spans="1:26" ht="12.75" customHeight="1">
      <c r="A16" s="21">
        <v>1</v>
      </c>
      <c r="B16" s="46">
        <v>2</v>
      </c>
      <c r="C16" s="24" t="s">
        <v>86</v>
      </c>
      <c r="D16" s="25" t="s">
        <v>95</v>
      </c>
      <c r="E16" s="22" t="s">
        <v>34</v>
      </c>
      <c r="F16" s="26">
        <v>43617</v>
      </c>
      <c r="G16" s="28" t="s">
        <v>35</v>
      </c>
      <c r="H16" s="29" t="s">
        <v>96</v>
      </c>
      <c r="I16" s="31" t="s">
        <v>39</v>
      </c>
      <c r="J16" s="43">
        <v>39</v>
      </c>
      <c r="K16" s="43">
        <v>73.53</v>
      </c>
      <c r="L16" s="34">
        <f t="shared" si="0"/>
        <v>2867.67</v>
      </c>
      <c r="M16" s="35"/>
      <c r="N16" s="37"/>
      <c r="O16" s="49"/>
      <c r="P16" s="49"/>
      <c r="Q16" s="7"/>
      <c r="R16" s="7"/>
      <c r="S16" s="7"/>
      <c r="T16" s="7"/>
      <c r="U16" s="7"/>
      <c r="V16" s="7"/>
      <c r="W16" s="7"/>
      <c r="X16" s="7" t="s">
        <v>97</v>
      </c>
      <c r="Y16" s="7"/>
      <c r="Z16" s="7"/>
    </row>
    <row r="17" spans="1:26" ht="12.75" customHeight="1">
      <c r="A17" s="21">
        <v>1</v>
      </c>
      <c r="B17" s="46">
        <v>3</v>
      </c>
      <c r="C17" s="24" t="s">
        <v>98</v>
      </c>
      <c r="D17" s="50" t="s">
        <v>99</v>
      </c>
      <c r="E17" s="22" t="s">
        <v>101</v>
      </c>
      <c r="F17" s="26">
        <v>43617</v>
      </c>
      <c r="G17" s="28" t="s">
        <v>102</v>
      </c>
      <c r="H17" s="24" t="s">
        <v>103</v>
      </c>
      <c r="I17" s="31" t="s">
        <v>39</v>
      </c>
      <c r="J17" s="10">
        <v>90</v>
      </c>
      <c r="K17" s="10">
        <v>37.19</v>
      </c>
      <c r="L17" s="34">
        <f t="shared" si="0"/>
        <v>3347.1</v>
      </c>
      <c r="M17" s="35"/>
      <c r="N17" s="37"/>
      <c r="O17" s="49"/>
      <c r="P17" s="49"/>
      <c r="Q17" s="7"/>
      <c r="R17" s="7"/>
      <c r="S17" s="7"/>
      <c r="T17" s="7"/>
      <c r="U17" s="7"/>
      <c r="V17" s="7"/>
      <c r="W17" s="7"/>
      <c r="X17" s="7" t="s">
        <v>104</v>
      </c>
      <c r="Y17" s="7"/>
      <c r="Z17" s="7"/>
    </row>
    <row r="18" spans="1:26" ht="12.75" customHeight="1">
      <c r="A18" s="21">
        <v>1</v>
      </c>
      <c r="B18" s="46">
        <v>3</v>
      </c>
      <c r="C18" s="24" t="s">
        <v>98</v>
      </c>
      <c r="D18" s="50" t="s">
        <v>105</v>
      </c>
      <c r="E18" s="22" t="s">
        <v>101</v>
      </c>
      <c r="F18" s="26">
        <v>43617</v>
      </c>
      <c r="G18" s="28" t="s">
        <v>106</v>
      </c>
      <c r="H18" s="24" t="s">
        <v>107</v>
      </c>
      <c r="I18" s="31" t="s">
        <v>39</v>
      </c>
      <c r="J18" s="10">
        <v>18</v>
      </c>
      <c r="K18" s="10">
        <v>57.11</v>
      </c>
      <c r="L18" s="34">
        <f t="shared" si="0"/>
        <v>1027.98</v>
      </c>
      <c r="M18" s="35"/>
      <c r="N18" s="37"/>
      <c r="O18" s="49"/>
      <c r="P18" s="49"/>
      <c r="Q18" s="7"/>
      <c r="R18" s="7"/>
      <c r="S18" s="7"/>
      <c r="T18" s="7"/>
      <c r="U18" s="7"/>
      <c r="V18" s="7"/>
      <c r="W18" s="7"/>
      <c r="X18" s="7" t="s">
        <v>108</v>
      </c>
      <c r="Y18" s="7"/>
      <c r="Z18" s="7"/>
    </row>
    <row r="19" spans="1:26" ht="12.75" customHeight="1">
      <c r="A19" s="21">
        <v>1</v>
      </c>
      <c r="B19" s="46">
        <v>3</v>
      </c>
      <c r="C19" s="24" t="s">
        <v>98</v>
      </c>
      <c r="D19" s="50" t="s">
        <v>109</v>
      </c>
      <c r="E19" s="22" t="s">
        <v>34</v>
      </c>
      <c r="F19" s="26">
        <v>43617</v>
      </c>
      <c r="G19" s="28" t="s">
        <v>35</v>
      </c>
      <c r="H19" s="24" t="s">
        <v>110</v>
      </c>
      <c r="I19" s="31" t="s">
        <v>39</v>
      </c>
      <c r="J19" s="10">
        <v>60</v>
      </c>
      <c r="K19" s="10">
        <v>33.36</v>
      </c>
      <c r="L19" s="34">
        <f t="shared" si="0"/>
        <v>2001.6</v>
      </c>
      <c r="M19" s="35"/>
      <c r="N19" s="37"/>
      <c r="O19" s="49"/>
      <c r="P19" s="49"/>
      <c r="Q19" s="7"/>
      <c r="R19" s="7"/>
      <c r="S19" s="7"/>
      <c r="T19" s="7"/>
      <c r="U19" s="7"/>
      <c r="V19" s="7"/>
      <c r="W19" s="7"/>
      <c r="X19" s="7" t="s">
        <v>111</v>
      </c>
      <c r="Y19" s="7"/>
      <c r="Z19" s="7"/>
    </row>
    <row r="20" spans="1:26" ht="12.75" customHeight="1">
      <c r="A20" s="21">
        <v>1</v>
      </c>
      <c r="B20" s="21">
        <v>4</v>
      </c>
      <c r="C20" s="24" t="s">
        <v>112</v>
      </c>
      <c r="D20" s="50" t="s">
        <v>113</v>
      </c>
      <c r="E20" s="22" t="s">
        <v>34</v>
      </c>
      <c r="F20" s="26">
        <v>43617</v>
      </c>
      <c r="G20" s="28" t="s">
        <v>35</v>
      </c>
      <c r="H20" s="24" t="s">
        <v>114</v>
      </c>
      <c r="I20" s="31" t="s">
        <v>39</v>
      </c>
      <c r="J20" s="10">
        <v>4</v>
      </c>
      <c r="K20" s="10">
        <v>519.69</v>
      </c>
      <c r="L20" s="34">
        <f t="shared" si="0"/>
        <v>2078.76</v>
      </c>
      <c r="M20" s="35"/>
      <c r="N20" s="37"/>
      <c r="O20" s="49"/>
      <c r="P20" s="49"/>
      <c r="Q20" s="7"/>
      <c r="R20" s="7" t="s">
        <v>9</v>
      </c>
      <c r="S20" s="7"/>
      <c r="T20" s="7"/>
      <c r="U20" s="7"/>
      <c r="V20" s="7"/>
      <c r="W20" s="7"/>
      <c r="X20" s="7" t="s">
        <v>115</v>
      </c>
      <c r="Y20" s="7"/>
      <c r="Z20" s="7"/>
    </row>
    <row r="21" spans="1:26" ht="12.75" customHeight="1">
      <c r="A21" s="21">
        <v>1</v>
      </c>
      <c r="B21" s="21">
        <v>4</v>
      </c>
      <c r="C21" s="24" t="s">
        <v>112</v>
      </c>
      <c r="D21" s="50" t="s">
        <v>116</v>
      </c>
      <c r="E21" s="22" t="s">
        <v>101</v>
      </c>
      <c r="F21" s="26">
        <v>43617</v>
      </c>
      <c r="G21" s="44" t="s">
        <v>118</v>
      </c>
      <c r="H21" s="24" t="s">
        <v>119</v>
      </c>
      <c r="I21" s="31" t="s">
        <v>39</v>
      </c>
      <c r="J21" s="10">
        <v>23.52</v>
      </c>
      <c r="K21" s="10">
        <v>7.34</v>
      </c>
      <c r="L21" s="34">
        <f t="shared" si="0"/>
        <v>172.6368</v>
      </c>
      <c r="M21" s="35"/>
      <c r="N21" s="53"/>
      <c r="O21" s="54"/>
      <c r="P21" s="54"/>
      <c r="Q21" s="2"/>
      <c r="R21" s="2"/>
      <c r="S21" s="2"/>
      <c r="T21" s="2"/>
      <c r="U21" s="2"/>
      <c r="V21" s="2"/>
      <c r="W21" s="2"/>
      <c r="X21" s="2" t="s">
        <v>122</v>
      </c>
      <c r="Y21" s="2"/>
      <c r="Z21" s="2"/>
    </row>
    <row r="22" spans="1:26" ht="12.75" customHeight="1">
      <c r="A22" s="21">
        <v>1</v>
      </c>
      <c r="B22" s="21">
        <v>4</v>
      </c>
      <c r="C22" s="24" t="s">
        <v>112</v>
      </c>
      <c r="D22" s="50" t="s">
        <v>123</v>
      </c>
      <c r="E22" s="22" t="s">
        <v>34</v>
      </c>
      <c r="F22" s="26">
        <v>43617</v>
      </c>
      <c r="G22" s="28" t="s">
        <v>35</v>
      </c>
      <c r="H22" s="24" t="s">
        <v>124</v>
      </c>
      <c r="I22" s="31" t="s">
        <v>53</v>
      </c>
      <c r="J22" s="10">
        <v>360</v>
      </c>
      <c r="K22" s="10">
        <v>19.66</v>
      </c>
      <c r="L22" s="34">
        <f t="shared" si="0"/>
        <v>7077.6</v>
      </c>
      <c r="M22" s="35"/>
      <c r="N22" s="53"/>
      <c r="O22" s="54"/>
      <c r="P22" s="54"/>
      <c r="Q22" s="2"/>
      <c r="R22" s="2"/>
      <c r="S22" s="2"/>
      <c r="T22" s="2"/>
      <c r="U22" s="2"/>
      <c r="V22" s="2"/>
      <c r="W22" s="2"/>
      <c r="X22" s="2" t="s">
        <v>126</v>
      </c>
      <c r="Y22" s="2"/>
      <c r="Z22" s="2"/>
    </row>
    <row r="23" spans="1:26" ht="12.75" customHeight="1">
      <c r="A23" s="21">
        <v>1</v>
      </c>
      <c r="B23" s="21">
        <v>4</v>
      </c>
      <c r="C23" s="24" t="s">
        <v>112</v>
      </c>
      <c r="D23" s="50" t="s">
        <v>127</v>
      </c>
      <c r="E23" s="22" t="s">
        <v>34</v>
      </c>
      <c r="F23" s="26">
        <v>43617</v>
      </c>
      <c r="G23" s="28" t="s">
        <v>35</v>
      </c>
      <c r="H23" s="24" t="s">
        <v>129</v>
      </c>
      <c r="I23" s="31" t="s">
        <v>53</v>
      </c>
      <c r="J23" s="10">
        <v>75.6</v>
      </c>
      <c r="K23" s="10">
        <v>16.41</v>
      </c>
      <c r="L23" s="34">
        <f t="shared" si="0"/>
        <v>1240.596</v>
      </c>
      <c r="M23" s="35"/>
      <c r="N23" s="53"/>
      <c r="O23" s="54"/>
      <c r="P23" s="54"/>
      <c r="Q23" s="2"/>
      <c r="R23" s="2"/>
      <c r="S23" s="2"/>
      <c r="T23" s="2"/>
      <c r="U23" s="2"/>
      <c r="V23" s="2"/>
      <c r="W23" s="2"/>
      <c r="X23" s="2" t="s">
        <v>130</v>
      </c>
      <c r="Y23" s="2"/>
      <c r="Z23" s="2"/>
    </row>
    <row r="24" spans="1:26" ht="12.75" customHeight="1">
      <c r="A24" s="21">
        <v>1</v>
      </c>
      <c r="B24" s="55">
        <v>5</v>
      </c>
      <c r="C24" s="29" t="s">
        <v>131</v>
      </c>
      <c r="D24" s="50" t="s">
        <v>132</v>
      </c>
      <c r="E24" s="22" t="s">
        <v>34</v>
      </c>
      <c r="F24" s="26">
        <v>43617</v>
      </c>
      <c r="G24" s="28" t="s">
        <v>35</v>
      </c>
      <c r="H24" s="24" t="s">
        <v>133</v>
      </c>
      <c r="I24" s="31" t="s">
        <v>134</v>
      </c>
      <c r="J24" s="10">
        <v>18</v>
      </c>
      <c r="K24" s="10">
        <v>40.7</v>
      </c>
      <c r="L24" s="34">
        <f t="shared" si="0"/>
        <v>732.6</v>
      </c>
      <c r="M24" s="35"/>
      <c r="N24" s="53"/>
      <c r="O24" s="54"/>
      <c r="P24" s="54"/>
      <c r="Q24" s="2"/>
      <c r="R24" s="2"/>
      <c r="S24" s="2"/>
      <c r="T24" s="2"/>
      <c r="U24" s="2"/>
      <c r="V24" s="2"/>
      <c r="W24" s="2"/>
      <c r="X24" s="2" t="s">
        <v>136</v>
      </c>
      <c r="Y24" s="2"/>
      <c r="Z24" s="2"/>
    </row>
    <row r="25" spans="1:26" ht="12.75" customHeight="1">
      <c r="A25" s="21">
        <v>1</v>
      </c>
      <c r="B25" s="55">
        <v>5</v>
      </c>
      <c r="C25" s="29" t="s">
        <v>131</v>
      </c>
      <c r="D25" s="50" t="s">
        <v>137</v>
      </c>
      <c r="E25" s="22" t="s">
        <v>34</v>
      </c>
      <c r="F25" s="26">
        <v>43617</v>
      </c>
      <c r="G25" s="28" t="s">
        <v>35</v>
      </c>
      <c r="H25" s="24" t="s">
        <v>138</v>
      </c>
      <c r="I25" s="31" t="s">
        <v>134</v>
      </c>
      <c r="J25" s="10">
        <v>3</v>
      </c>
      <c r="K25" s="10">
        <v>169.43</v>
      </c>
      <c r="L25" s="34">
        <f t="shared" si="0"/>
        <v>508.29</v>
      </c>
      <c r="M25" s="35"/>
      <c r="N25" s="53"/>
      <c r="O25" s="54"/>
      <c r="P25" s="54"/>
      <c r="Q25" s="2"/>
      <c r="R25" s="2"/>
      <c r="S25" s="2"/>
      <c r="T25" s="2"/>
      <c r="U25" s="2"/>
      <c r="V25" s="2"/>
      <c r="W25" s="2"/>
      <c r="X25" s="2" t="s">
        <v>140</v>
      </c>
      <c r="Y25" s="2"/>
      <c r="Z25" s="2"/>
    </row>
    <row r="26" spans="1:26" ht="12.75" customHeight="1">
      <c r="A26" s="21">
        <v>1</v>
      </c>
      <c r="B26" s="55">
        <v>5</v>
      </c>
      <c r="C26" s="29" t="s">
        <v>131</v>
      </c>
      <c r="D26" s="50" t="s">
        <v>141</v>
      </c>
      <c r="E26" s="22" t="s">
        <v>34</v>
      </c>
      <c r="F26" s="26">
        <v>43617</v>
      </c>
      <c r="G26" s="28" t="s">
        <v>35</v>
      </c>
      <c r="H26" s="24" t="s">
        <v>143</v>
      </c>
      <c r="I26" s="31" t="s">
        <v>134</v>
      </c>
      <c r="J26" s="10">
        <v>10</v>
      </c>
      <c r="K26" s="10">
        <v>51.54</v>
      </c>
      <c r="L26" s="34">
        <f t="shared" si="0"/>
        <v>515.4</v>
      </c>
      <c r="M26" s="35"/>
      <c r="N26" s="53"/>
      <c r="O26" s="54"/>
      <c r="P26" s="54"/>
      <c r="Q26" s="2"/>
      <c r="R26" s="2"/>
      <c r="S26" s="2"/>
      <c r="T26" s="2"/>
      <c r="U26" s="2"/>
      <c r="V26" s="2"/>
      <c r="W26" s="2"/>
      <c r="X26" s="2" t="s">
        <v>144</v>
      </c>
      <c r="Y26" s="2"/>
      <c r="Z26" s="2"/>
    </row>
    <row r="27" spans="1:26" ht="12.75" customHeight="1">
      <c r="A27" s="21">
        <v>1</v>
      </c>
      <c r="B27" s="55">
        <v>5</v>
      </c>
      <c r="C27" s="29" t="s">
        <v>131</v>
      </c>
      <c r="D27" s="50" t="s">
        <v>146</v>
      </c>
      <c r="E27" s="22" t="s">
        <v>34</v>
      </c>
      <c r="F27" s="26">
        <v>43617</v>
      </c>
      <c r="G27" s="28" t="s">
        <v>35</v>
      </c>
      <c r="H27" s="24" t="s">
        <v>147</v>
      </c>
      <c r="I27" s="31" t="s">
        <v>134</v>
      </c>
      <c r="J27" s="10">
        <v>6</v>
      </c>
      <c r="K27" s="10">
        <v>40.7</v>
      </c>
      <c r="L27" s="34">
        <f t="shared" si="0"/>
        <v>244.20000000000002</v>
      </c>
      <c r="M27" s="35"/>
      <c r="N27" s="53"/>
      <c r="O27" s="54"/>
      <c r="P27" s="54"/>
      <c r="Q27" s="2"/>
      <c r="R27" s="2"/>
      <c r="S27" s="2"/>
      <c r="T27" s="2"/>
      <c r="U27" s="2"/>
      <c r="V27" s="2"/>
      <c r="W27" s="2"/>
      <c r="X27" s="2" t="s">
        <v>149</v>
      </c>
      <c r="Y27" s="2"/>
      <c r="Z27" s="2"/>
    </row>
    <row r="28" spans="1:26" ht="12.75" customHeight="1">
      <c r="A28" s="21">
        <v>1</v>
      </c>
      <c r="B28" s="55">
        <v>5</v>
      </c>
      <c r="C28" s="29" t="s">
        <v>131</v>
      </c>
      <c r="D28" s="50" t="s">
        <v>150</v>
      </c>
      <c r="E28" s="22" t="s">
        <v>34</v>
      </c>
      <c r="F28" s="26">
        <v>43617</v>
      </c>
      <c r="G28" s="28" t="s">
        <v>35</v>
      </c>
      <c r="H28" s="24" t="s">
        <v>151</v>
      </c>
      <c r="I28" s="31" t="s">
        <v>134</v>
      </c>
      <c r="J28" s="10">
        <v>12</v>
      </c>
      <c r="K28" s="10">
        <v>20.72</v>
      </c>
      <c r="L28" s="34">
        <f t="shared" si="0"/>
        <v>248.64</v>
      </c>
      <c r="M28" s="35"/>
      <c r="N28" s="53"/>
      <c r="O28" s="54"/>
      <c r="P28" s="54"/>
      <c r="Q28" s="2"/>
      <c r="R28" s="2"/>
      <c r="S28" s="2"/>
      <c r="T28" s="2"/>
      <c r="U28" s="2"/>
      <c r="V28" s="2"/>
      <c r="W28" s="2"/>
      <c r="X28" s="2" t="s">
        <v>153</v>
      </c>
      <c r="Y28" s="2"/>
      <c r="Z28" s="2"/>
    </row>
    <row r="29" spans="1:26" ht="12.75" customHeight="1">
      <c r="A29" s="21">
        <v>1</v>
      </c>
      <c r="B29" s="55">
        <v>5</v>
      </c>
      <c r="C29" s="29" t="s">
        <v>131</v>
      </c>
      <c r="D29" s="50" t="s">
        <v>154</v>
      </c>
      <c r="E29" s="57" t="s">
        <v>155</v>
      </c>
      <c r="F29" s="26">
        <v>43617</v>
      </c>
      <c r="G29" s="28" t="s">
        <v>156</v>
      </c>
      <c r="H29" s="24" t="s">
        <v>157</v>
      </c>
      <c r="I29" s="31" t="s">
        <v>134</v>
      </c>
      <c r="J29" s="43">
        <v>5</v>
      </c>
      <c r="K29" s="10">
        <v>36.78</v>
      </c>
      <c r="L29" s="34">
        <f t="shared" si="0"/>
        <v>183.9</v>
      </c>
      <c r="M29" s="35"/>
      <c r="N29" s="53"/>
      <c r="O29" s="54"/>
      <c r="P29" s="54"/>
      <c r="Q29" s="2"/>
      <c r="R29" s="2"/>
      <c r="S29" s="2"/>
      <c r="T29" s="2"/>
      <c r="U29" s="2"/>
      <c r="V29" s="2"/>
      <c r="W29" s="2"/>
      <c r="X29" s="2" t="s">
        <v>158</v>
      </c>
      <c r="Y29" s="2"/>
      <c r="Z29" s="2"/>
    </row>
    <row r="30" spans="1:26" ht="12.75" customHeight="1">
      <c r="A30" s="21">
        <v>1</v>
      </c>
      <c r="B30" s="55">
        <v>5</v>
      </c>
      <c r="C30" s="29" t="s">
        <v>131</v>
      </c>
      <c r="D30" s="50" t="s">
        <v>160</v>
      </c>
      <c r="E30" s="57" t="s">
        <v>161</v>
      </c>
      <c r="F30" s="26">
        <v>43617</v>
      </c>
      <c r="G30" s="44" t="s">
        <v>162</v>
      </c>
      <c r="H30" s="24" t="s">
        <v>163</v>
      </c>
      <c r="I30" s="31" t="s">
        <v>134</v>
      </c>
      <c r="J30" s="43">
        <v>8</v>
      </c>
      <c r="K30" s="10">
        <v>279.15</v>
      </c>
      <c r="L30" s="34">
        <f t="shared" si="0"/>
        <v>2233.2</v>
      </c>
      <c r="M30" s="35"/>
      <c r="N30" s="53"/>
      <c r="O30" s="54"/>
      <c r="P30" s="54"/>
      <c r="Q30" s="2"/>
      <c r="R30" s="2"/>
      <c r="S30" s="2"/>
      <c r="T30" s="2"/>
      <c r="U30" s="2"/>
      <c r="V30" s="2"/>
      <c r="W30" s="2"/>
      <c r="X30" s="2" t="s">
        <v>164</v>
      </c>
      <c r="Y30" s="2"/>
      <c r="Z30" s="2"/>
    </row>
    <row r="31" spans="1:26" ht="12.75" customHeight="1">
      <c r="A31" s="21">
        <v>1</v>
      </c>
      <c r="B31" s="55">
        <v>6</v>
      </c>
      <c r="C31" s="24" t="s">
        <v>166</v>
      </c>
      <c r="D31" s="50" t="s">
        <v>167</v>
      </c>
      <c r="E31" s="22" t="s">
        <v>34</v>
      </c>
      <c r="F31" s="26">
        <v>43617</v>
      </c>
      <c r="G31" s="28" t="s">
        <v>35</v>
      </c>
      <c r="H31" s="24" t="s">
        <v>169</v>
      </c>
      <c r="I31" s="31" t="s">
        <v>61</v>
      </c>
      <c r="J31" s="10">
        <v>3</v>
      </c>
      <c r="K31" s="10">
        <v>218.14</v>
      </c>
      <c r="L31" s="34">
        <f t="shared" si="0"/>
        <v>654.42</v>
      </c>
      <c r="M31" s="35"/>
      <c r="N31" s="53"/>
      <c r="O31" s="54"/>
      <c r="P31" s="54"/>
      <c r="Q31" s="2"/>
      <c r="R31" s="2"/>
      <c r="S31" s="2"/>
      <c r="T31" s="2"/>
      <c r="U31" s="2"/>
      <c r="V31" s="2"/>
      <c r="W31" s="2"/>
      <c r="X31" s="2" t="s">
        <v>171</v>
      </c>
      <c r="Y31" s="2"/>
      <c r="Z31" s="2"/>
    </row>
    <row r="32" spans="1:26" ht="12.75" customHeight="1">
      <c r="A32" s="21">
        <v>1</v>
      </c>
      <c r="B32" s="55">
        <v>6</v>
      </c>
      <c r="C32" s="24" t="s">
        <v>166</v>
      </c>
      <c r="D32" s="50" t="s">
        <v>172</v>
      </c>
      <c r="E32" s="57" t="s">
        <v>161</v>
      </c>
      <c r="F32" s="26">
        <v>43617</v>
      </c>
      <c r="G32" s="44" t="s">
        <v>173</v>
      </c>
      <c r="H32" s="24" t="s">
        <v>174</v>
      </c>
      <c r="I32" s="31" t="s">
        <v>61</v>
      </c>
      <c r="J32" s="10">
        <v>4</v>
      </c>
      <c r="K32" s="10">
        <v>1047.1</v>
      </c>
      <c r="L32" s="34">
        <f t="shared" si="0"/>
        <v>4188.4</v>
      </c>
      <c r="M32" s="35"/>
      <c r="N32" s="53"/>
      <c r="O32" s="54"/>
      <c r="P32" s="54"/>
      <c r="Q32" s="2"/>
      <c r="R32" s="2"/>
      <c r="S32" s="2"/>
      <c r="T32" s="2"/>
      <c r="U32" s="2"/>
      <c r="V32" s="2"/>
      <c r="W32" s="2"/>
      <c r="X32" s="2" t="s">
        <v>176</v>
      </c>
      <c r="Y32" s="2"/>
      <c r="Z32" s="2"/>
    </row>
    <row r="33" spans="1:26" ht="12.75" customHeight="1">
      <c r="A33" s="21">
        <v>1</v>
      </c>
      <c r="B33" s="55">
        <v>6</v>
      </c>
      <c r="C33" s="24" t="s">
        <v>166</v>
      </c>
      <c r="D33" s="50" t="s">
        <v>178</v>
      </c>
      <c r="E33" s="57" t="s">
        <v>155</v>
      </c>
      <c r="F33" s="26">
        <v>43617</v>
      </c>
      <c r="G33" s="44" t="s">
        <v>179</v>
      </c>
      <c r="H33" s="24" t="s">
        <v>180</v>
      </c>
      <c r="I33" s="31" t="s">
        <v>61</v>
      </c>
      <c r="J33" s="10">
        <v>4</v>
      </c>
      <c r="K33" s="10">
        <v>2892</v>
      </c>
      <c r="L33" s="34">
        <f t="shared" si="0"/>
        <v>11568</v>
      </c>
      <c r="M33" s="35"/>
      <c r="N33" s="53"/>
      <c r="O33" s="54"/>
      <c r="P33" s="54"/>
      <c r="Q33" s="2"/>
      <c r="R33" s="2"/>
      <c r="S33" s="2"/>
      <c r="T33" s="2"/>
      <c r="U33" s="2"/>
      <c r="V33" s="2"/>
      <c r="W33" s="2"/>
      <c r="X33" s="2" t="s">
        <v>182</v>
      </c>
      <c r="Y33" s="2"/>
      <c r="Z33" s="2"/>
    </row>
    <row r="34" spans="1:26" ht="12.75" customHeight="1">
      <c r="A34" s="21">
        <v>1</v>
      </c>
      <c r="B34" s="55">
        <v>6</v>
      </c>
      <c r="C34" s="24" t="s">
        <v>166</v>
      </c>
      <c r="D34" s="50" t="s">
        <v>183</v>
      </c>
      <c r="E34" s="57" t="s">
        <v>161</v>
      </c>
      <c r="F34" s="26">
        <v>43617</v>
      </c>
      <c r="G34" s="44" t="s">
        <v>184</v>
      </c>
      <c r="H34" s="24" t="s">
        <v>186</v>
      </c>
      <c r="I34" s="31" t="s">
        <v>61</v>
      </c>
      <c r="J34" s="10">
        <v>3</v>
      </c>
      <c r="K34" s="10">
        <v>2831.5</v>
      </c>
      <c r="L34" s="34">
        <f t="shared" si="0"/>
        <v>8494.5</v>
      </c>
      <c r="M34" s="35"/>
      <c r="N34" s="53"/>
      <c r="O34" s="54"/>
      <c r="P34" s="54"/>
      <c r="Q34" s="2"/>
      <c r="R34" s="2"/>
      <c r="S34" s="2"/>
      <c r="T34" s="2"/>
      <c r="U34" s="2"/>
      <c r="V34" s="2"/>
      <c r="W34" s="2"/>
      <c r="X34" s="2" t="s">
        <v>187</v>
      </c>
      <c r="Y34" s="2"/>
      <c r="Z34" s="2"/>
    </row>
    <row r="35" spans="1:26" ht="12.75" customHeight="1">
      <c r="A35" s="21">
        <v>1</v>
      </c>
      <c r="B35" s="55">
        <v>6</v>
      </c>
      <c r="C35" s="24" t="s">
        <v>166</v>
      </c>
      <c r="D35" s="50" t="s">
        <v>189</v>
      </c>
      <c r="E35" s="22" t="s">
        <v>34</v>
      </c>
      <c r="F35" s="26">
        <v>43617</v>
      </c>
      <c r="G35" s="28" t="s">
        <v>35</v>
      </c>
      <c r="H35" s="24" t="s">
        <v>190</v>
      </c>
      <c r="I35" s="31" t="s">
        <v>61</v>
      </c>
      <c r="J35" s="10">
        <v>3</v>
      </c>
      <c r="K35" s="10">
        <v>4179.14</v>
      </c>
      <c r="L35" s="34">
        <f t="shared" si="0"/>
        <v>12537.420000000002</v>
      </c>
      <c r="M35" s="35"/>
      <c r="N35" s="53"/>
      <c r="O35" s="54"/>
      <c r="P35" s="54"/>
      <c r="Q35" s="2"/>
      <c r="R35" s="2"/>
      <c r="S35" s="2"/>
      <c r="T35" s="2"/>
      <c r="U35" s="2"/>
      <c r="V35" s="2"/>
      <c r="W35" s="2"/>
      <c r="X35" s="2" t="s">
        <v>192</v>
      </c>
      <c r="Y35" s="2"/>
      <c r="Z35" s="2"/>
    </row>
    <row r="36" spans="1:26" ht="12.75" customHeight="1">
      <c r="A36" s="21">
        <v>1</v>
      </c>
      <c r="B36" s="55">
        <v>6</v>
      </c>
      <c r="C36" s="24" t="s">
        <v>166</v>
      </c>
      <c r="D36" s="50" t="s">
        <v>193</v>
      </c>
      <c r="E36" s="22" t="s">
        <v>34</v>
      </c>
      <c r="F36" s="26">
        <v>43617</v>
      </c>
      <c r="G36" s="28" t="s">
        <v>35</v>
      </c>
      <c r="H36" s="24" t="s">
        <v>194</v>
      </c>
      <c r="I36" s="31" t="s">
        <v>196</v>
      </c>
      <c r="J36" s="43">
        <v>18</v>
      </c>
      <c r="K36" s="43">
        <v>19</v>
      </c>
      <c r="L36" s="34">
        <f t="shared" si="0"/>
        <v>342</v>
      </c>
      <c r="M36" s="35"/>
      <c r="N36" s="53"/>
      <c r="O36" s="54"/>
      <c r="P36" s="54"/>
      <c r="Q36" s="2"/>
      <c r="R36" s="2"/>
      <c r="S36" s="2"/>
      <c r="T36" s="2"/>
      <c r="U36" s="2"/>
      <c r="V36" s="2"/>
      <c r="W36" s="2"/>
      <c r="X36" s="2" t="s">
        <v>197</v>
      </c>
      <c r="Y36" s="2"/>
      <c r="Z36" s="2"/>
    </row>
    <row r="37" spans="1:26" ht="12.75" customHeight="1">
      <c r="A37" s="21">
        <v>1</v>
      </c>
      <c r="B37" s="55">
        <v>6</v>
      </c>
      <c r="C37" s="24" t="s">
        <v>166</v>
      </c>
      <c r="D37" s="50" t="s">
        <v>198</v>
      </c>
      <c r="E37" s="57" t="s">
        <v>199</v>
      </c>
      <c r="F37" s="26">
        <v>43617</v>
      </c>
      <c r="G37" s="44" t="s">
        <v>201</v>
      </c>
      <c r="H37" s="29" t="s">
        <v>202</v>
      </c>
      <c r="I37" s="31" t="s">
        <v>61</v>
      </c>
      <c r="J37" s="43">
        <v>1</v>
      </c>
      <c r="K37" s="43">
        <v>338.59</v>
      </c>
      <c r="L37" s="34">
        <f t="shared" si="0"/>
        <v>338.59</v>
      </c>
      <c r="M37" s="35"/>
      <c r="N37" s="53"/>
      <c r="O37" s="54"/>
      <c r="P37" s="54"/>
      <c r="Q37" s="2"/>
      <c r="R37" s="2"/>
      <c r="S37" s="2"/>
      <c r="T37" s="2"/>
      <c r="U37" s="2"/>
      <c r="V37" s="2"/>
      <c r="W37" s="2"/>
      <c r="X37" s="2" t="s">
        <v>203</v>
      </c>
      <c r="Y37" s="2"/>
      <c r="Z37" s="2"/>
    </row>
    <row r="38" spans="1:26" ht="12.75" customHeight="1">
      <c r="A38" s="21">
        <v>1</v>
      </c>
      <c r="B38" s="55">
        <v>6</v>
      </c>
      <c r="C38" s="24" t="s">
        <v>166</v>
      </c>
      <c r="D38" s="61">
        <v>43683</v>
      </c>
      <c r="E38" s="22" t="s">
        <v>34</v>
      </c>
      <c r="F38" s="26">
        <v>43617</v>
      </c>
      <c r="G38" s="28" t="s">
        <v>35</v>
      </c>
      <c r="H38" s="29" t="s">
        <v>204</v>
      </c>
      <c r="I38" s="31" t="s">
        <v>61</v>
      </c>
      <c r="J38" s="43">
        <v>10</v>
      </c>
      <c r="K38" s="43">
        <v>8250</v>
      </c>
      <c r="L38" s="34">
        <f t="shared" si="0"/>
        <v>82500</v>
      </c>
      <c r="M38" s="35"/>
      <c r="N38" s="53"/>
      <c r="O38" s="54"/>
      <c r="P38" s="54"/>
      <c r="Q38" s="2"/>
      <c r="R38" s="2"/>
      <c r="S38" s="2"/>
      <c r="T38" s="2"/>
      <c r="U38" s="2"/>
      <c r="V38" s="2"/>
      <c r="W38" s="2"/>
      <c r="X38" s="2" t="s">
        <v>205</v>
      </c>
      <c r="Y38" s="2"/>
      <c r="Z38" s="2"/>
    </row>
    <row r="39" spans="1:26" ht="12.75" customHeight="1">
      <c r="A39" s="21">
        <v>1</v>
      </c>
      <c r="B39" s="55">
        <v>6</v>
      </c>
      <c r="C39" s="24" t="s">
        <v>166</v>
      </c>
      <c r="D39" s="61">
        <v>43714</v>
      </c>
      <c r="E39" s="22" t="s">
        <v>34</v>
      </c>
      <c r="F39" s="26">
        <v>43617</v>
      </c>
      <c r="G39" s="28" t="s">
        <v>35</v>
      </c>
      <c r="H39" s="29" t="s">
        <v>207</v>
      </c>
      <c r="I39" s="31" t="s">
        <v>61</v>
      </c>
      <c r="J39" s="43">
        <v>1</v>
      </c>
      <c r="K39" s="43">
        <v>1250</v>
      </c>
      <c r="L39" s="34">
        <f t="shared" si="0"/>
        <v>1250</v>
      </c>
      <c r="M39" s="35"/>
      <c r="N39" s="53"/>
      <c r="O39" s="54"/>
      <c r="P39" s="54"/>
      <c r="Q39" s="2"/>
      <c r="R39" s="2"/>
      <c r="S39" s="2"/>
      <c r="T39" s="2"/>
      <c r="U39" s="2"/>
      <c r="V39" s="2"/>
      <c r="W39" s="2"/>
      <c r="X39" s="2" t="s">
        <v>208</v>
      </c>
      <c r="Y39" s="2"/>
      <c r="Z39" s="2"/>
    </row>
    <row r="40" spans="1:26" ht="12.75" customHeight="1">
      <c r="A40" s="21">
        <v>1</v>
      </c>
      <c r="B40" s="55">
        <v>6</v>
      </c>
      <c r="C40" s="24" t="s">
        <v>166</v>
      </c>
      <c r="D40" s="61">
        <v>43744</v>
      </c>
      <c r="E40" s="57" t="s">
        <v>155</v>
      </c>
      <c r="F40" s="26">
        <v>43617</v>
      </c>
      <c r="G40" s="44" t="s">
        <v>209</v>
      </c>
      <c r="H40" s="29" t="s">
        <v>210</v>
      </c>
      <c r="I40" s="31" t="s">
        <v>61</v>
      </c>
      <c r="J40" s="43">
        <v>1</v>
      </c>
      <c r="K40" s="43">
        <v>389</v>
      </c>
      <c r="L40" s="34">
        <f t="shared" si="0"/>
        <v>389</v>
      </c>
      <c r="M40" s="35"/>
      <c r="N40" s="53"/>
      <c r="O40" s="54"/>
      <c r="P40" s="54"/>
      <c r="Q40" s="2"/>
      <c r="R40" s="2"/>
      <c r="S40" s="2"/>
      <c r="T40" s="2"/>
      <c r="U40" s="2"/>
      <c r="V40" s="2"/>
      <c r="W40" s="2"/>
      <c r="X40" s="2" t="s">
        <v>211</v>
      </c>
      <c r="Y40" s="2"/>
      <c r="Z40" s="2"/>
    </row>
    <row r="41" spans="1:26" ht="12.75" customHeight="1">
      <c r="A41" s="21">
        <v>1</v>
      </c>
      <c r="B41" s="55">
        <v>6</v>
      </c>
      <c r="C41" s="24" t="s">
        <v>166</v>
      </c>
      <c r="D41" s="61">
        <v>43775</v>
      </c>
      <c r="E41" s="57" t="s">
        <v>199</v>
      </c>
      <c r="F41" s="26">
        <v>43617</v>
      </c>
      <c r="G41" s="28" t="s">
        <v>212</v>
      </c>
      <c r="H41" s="29" t="s">
        <v>213</v>
      </c>
      <c r="I41" s="31" t="s">
        <v>134</v>
      </c>
      <c r="J41" s="43">
        <v>1</v>
      </c>
      <c r="K41" s="43">
        <v>123.9</v>
      </c>
      <c r="L41" s="34">
        <f t="shared" si="0"/>
        <v>123.9</v>
      </c>
      <c r="M41" s="35"/>
      <c r="N41" s="53"/>
      <c r="O41" s="54"/>
      <c r="P41" s="54"/>
      <c r="Q41" s="2"/>
      <c r="R41" s="2"/>
      <c r="S41" s="2"/>
      <c r="T41" s="2"/>
      <c r="U41" s="2"/>
      <c r="V41" s="2"/>
      <c r="W41" s="2"/>
      <c r="X41" s="2" t="s">
        <v>214</v>
      </c>
      <c r="Y41" s="2"/>
      <c r="Z41" s="2"/>
    </row>
    <row r="42" spans="1:26" ht="12.75" customHeight="1">
      <c r="A42" s="21">
        <v>1</v>
      </c>
      <c r="B42" s="55">
        <v>6</v>
      </c>
      <c r="C42" s="24" t="s">
        <v>166</v>
      </c>
      <c r="D42" s="61">
        <v>43805</v>
      </c>
      <c r="E42" s="57" t="s">
        <v>215</v>
      </c>
      <c r="F42" s="26">
        <v>43617</v>
      </c>
      <c r="G42" s="44" t="s">
        <v>216</v>
      </c>
      <c r="H42" s="29" t="s">
        <v>217</v>
      </c>
      <c r="I42" s="31" t="s">
        <v>134</v>
      </c>
      <c r="J42" s="43">
        <v>1</v>
      </c>
      <c r="K42" s="43">
        <v>119.77</v>
      </c>
      <c r="L42" s="34">
        <f t="shared" si="0"/>
        <v>119.77</v>
      </c>
      <c r="M42" s="35"/>
      <c r="N42" s="53"/>
      <c r="O42" s="54"/>
      <c r="P42" s="54"/>
      <c r="Q42" s="2"/>
      <c r="R42" s="2"/>
      <c r="S42" s="2"/>
      <c r="T42" s="2"/>
      <c r="U42" s="2"/>
      <c r="V42" s="2"/>
      <c r="W42" s="2"/>
      <c r="X42" s="2" t="s">
        <v>219</v>
      </c>
      <c r="Y42" s="2"/>
      <c r="Z42" s="2"/>
    </row>
    <row r="43" spans="1:26" ht="12.75" customHeight="1">
      <c r="A43" s="21">
        <v>1</v>
      </c>
      <c r="B43" s="55">
        <v>6</v>
      </c>
      <c r="C43" s="24" t="s">
        <v>166</v>
      </c>
      <c r="D43" s="50" t="s">
        <v>220</v>
      </c>
      <c r="E43" s="22" t="s">
        <v>34</v>
      </c>
      <c r="F43" s="26">
        <v>43617</v>
      </c>
      <c r="G43" s="28" t="s">
        <v>35</v>
      </c>
      <c r="H43" s="29" t="s">
        <v>221</v>
      </c>
      <c r="I43" s="31" t="s">
        <v>39</v>
      </c>
      <c r="J43" s="43">
        <v>1.6</v>
      </c>
      <c r="K43" s="43">
        <v>75</v>
      </c>
      <c r="L43" s="34">
        <f t="shared" si="0"/>
        <v>120</v>
      </c>
      <c r="M43" s="35"/>
      <c r="N43" s="53"/>
      <c r="O43" s="54"/>
      <c r="P43" s="54"/>
      <c r="Q43" s="2"/>
      <c r="R43" s="2"/>
      <c r="S43" s="2"/>
      <c r="T43" s="2"/>
      <c r="U43" s="2"/>
      <c r="V43" s="2"/>
      <c r="W43" s="2"/>
      <c r="X43" s="2" t="s">
        <v>223</v>
      </c>
      <c r="Y43" s="2"/>
      <c r="Z43" s="2"/>
    </row>
    <row r="44" spans="1:26" ht="12.75" customHeight="1">
      <c r="A44" s="21">
        <v>1</v>
      </c>
      <c r="B44" s="55">
        <v>6</v>
      </c>
      <c r="C44" s="24" t="s">
        <v>166</v>
      </c>
      <c r="D44" s="50" t="s">
        <v>224</v>
      </c>
      <c r="E44" s="57" t="s">
        <v>75</v>
      </c>
      <c r="F44" s="26">
        <v>43617</v>
      </c>
      <c r="G44" s="44" t="s">
        <v>201</v>
      </c>
      <c r="H44" s="29" t="s">
        <v>225</v>
      </c>
      <c r="I44" s="31" t="s">
        <v>61</v>
      </c>
      <c r="J44" s="43">
        <v>4</v>
      </c>
      <c r="K44" s="43">
        <v>263.95</v>
      </c>
      <c r="L44" s="34">
        <f t="shared" si="0"/>
        <v>1055.8</v>
      </c>
      <c r="M44" s="35"/>
      <c r="N44" s="53"/>
      <c r="O44" s="54"/>
      <c r="P44" s="54"/>
      <c r="Q44" s="2"/>
      <c r="R44" s="2"/>
      <c r="S44" s="2"/>
      <c r="T44" s="2"/>
      <c r="U44" s="2"/>
      <c r="V44" s="2"/>
      <c r="W44" s="2"/>
      <c r="X44" s="2" t="s">
        <v>226</v>
      </c>
      <c r="Y44" s="2"/>
      <c r="Z44" s="2"/>
    </row>
    <row r="45" spans="1:26" ht="12.75" customHeight="1">
      <c r="A45" s="21">
        <v>1</v>
      </c>
      <c r="B45" s="55">
        <v>7</v>
      </c>
      <c r="C45" s="24" t="s">
        <v>227</v>
      </c>
      <c r="D45" s="50" t="s">
        <v>228</v>
      </c>
      <c r="E45" s="57" t="s">
        <v>66</v>
      </c>
      <c r="F45" s="26">
        <v>43617</v>
      </c>
      <c r="G45" s="28" t="s">
        <v>229</v>
      </c>
      <c r="H45" s="24" t="s">
        <v>230</v>
      </c>
      <c r="I45" s="57" t="s">
        <v>231</v>
      </c>
      <c r="J45" s="10">
        <v>192</v>
      </c>
      <c r="K45" s="10">
        <v>29.54</v>
      </c>
      <c r="L45" s="34">
        <f t="shared" si="0"/>
        <v>5671.68</v>
      </c>
      <c r="M45" s="35"/>
      <c r="N45" s="53"/>
      <c r="O45" s="54"/>
      <c r="P45" s="54"/>
      <c r="Q45" s="2"/>
      <c r="R45" s="2"/>
      <c r="S45" s="2"/>
      <c r="T45" s="2"/>
      <c r="U45" s="2"/>
      <c r="V45" s="2"/>
      <c r="W45" s="2"/>
      <c r="X45" s="2" t="s">
        <v>233</v>
      </c>
      <c r="Y45" s="2"/>
      <c r="Z45" s="2"/>
    </row>
    <row r="46" spans="1:26" ht="12.75" customHeight="1">
      <c r="A46" s="21">
        <v>1</v>
      </c>
      <c r="B46" s="55">
        <v>7</v>
      </c>
      <c r="C46" s="24" t="s">
        <v>227</v>
      </c>
      <c r="D46" s="50" t="s">
        <v>234</v>
      </c>
      <c r="E46" s="57" t="s">
        <v>34</v>
      </c>
      <c r="F46" s="26">
        <v>43617</v>
      </c>
      <c r="G46" s="28" t="s">
        <v>35</v>
      </c>
      <c r="H46" s="24" t="s">
        <v>235</v>
      </c>
      <c r="I46" s="57" t="s">
        <v>231</v>
      </c>
      <c r="J46" s="10">
        <v>340</v>
      </c>
      <c r="K46" s="10">
        <v>20.83</v>
      </c>
      <c r="L46" s="34">
        <f t="shared" si="0"/>
        <v>7082.2</v>
      </c>
      <c r="M46" s="35"/>
      <c r="N46" s="53"/>
      <c r="O46" s="54"/>
      <c r="P46" s="54"/>
      <c r="Q46" s="2"/>
      <c r="R46" s="2"/>
      <c r="S46" s="2"/>
      <c r="T46" s="2"/>
      <c r="U46" s="2"/>
      <c r="V46" s="2"/>
      <c r="W46" s="2"/>
      <c r="X46" s="2" t="s">
        <v>238</v>
      </c>
      <c r="Y46" s="2"/>
      <c r="Z46" s="2"/>
    </row>
    <row r="47" spans="1:26" ht="12.75" customHeight="1">
      <c r="A47" s="21">
        <v>1</v>
      </c>
      <c r="B47" s="55">
        <v>8</v>
      </c>
      <c r="C47" s="24" t="s">
        <v>239</v>
      </c>
      <c r="D47" s="50" t="s">
        <v>240</v>
      </c>
      <c r="E47" s="57" t="s">
        <v>66</v>
      </c>
      <c r="F47" s="26">
        <v>43617</v>
      </c>
      <c r="G47" s="44" t="s">
        <v>241</v>
      </c>
      <c r="H47" s="24" t="s">
        <v>242</v>
      </c>
      <c r="I47" s="57" t="s">
        <v>231</v>
      </c>
      <c r="J47" s="62">
        <v>290</v>
      </c>
      <c r="K47" s="62">
        <v>26.06</v>
      </c>
      <c r="L47" s="34">
        <f t="shared" si="0"/>
        <v>7557.4</v>
      </c>
      <c r="M47" s="35"/>
      <c r="N47" s="53"/>
      <c r="O47" s="54"/>
      <c r="P47" s="54"/>
      <c r="Q47" s="2"/>
      <c r="R47" s="2"/>
      <c r="S47" s="2"/>
      <c r="T47" s="2"/>
      <c r="U47" s="2"/>
      <c r="V47" s="2"/>
      <c r="W47" s="2"/>
      <c r="X47" s="2" t="s">
        <v>243</v>
      </c>
      <c r="Y47" s="2"/>
      <c r="Z47" s="2"/>
    </row>
    <row r="48" spans="1:26" ht="12.75" customHeight="1">
      <c r="A48" s="70"/>
      <c r="B48" s="71"/>
      <c r="C48" s="57"/>
      <c r="D48" s="72"/>
      <c r="E48" s="57"/>
      <c r="F48" s="73"/>
      <c r="G48" s="72"/>
      <c r="H48" s="57"/>
      <c r="I48" s="57"/>
      <c r="J48" s="54"/>
      <c r="K48" s="74"/>
      <c r="L48" s="75"/>
      <c r="M48" s="74"/>
      <c r="N48" s="53"/>
      <c r="O48" s="54"/>
      <c r="P48" s="54"/>
      <c r="Q48" s="2"/>
      <c r="R48" s="2"/>
      <c r="S48" s="2"/>
      <c r="T48" s="2"/>
      <c r="U48" s="2"/>
      <c r="V48" s="2"/>
      <c r="W48" s="2"/>
      <c r="X48" s="2" t="s">
        <v>244</v>
      </c>
      <c r="Y48" s="2"/>
      <c r="Z48" s="2"/>
    </row>
    <row r="49" spans="1:14" ht="15.75" customHeight="1">
      <c r="A49" s="104"/>
      <c r="E49" s="104"/>
      <c r="F49" s="104"/>
      <c r="I49" s="104"/>
      <c r="N49" s="104"/>
    </row>
    <row r="50" spans="1:14" ht="15.75" customHeight="1">
      <c r="A50" s="104"/>
      <c r="E50" s="104"/>
      <c r="F50" s="104"/>
      <c r="I50" s="104"/>
      <c r="N50" s="104"/>
    </row>
    <row r="51" spans="1:14" ht="15.75" customHeight="1">
      <c r="A51" s="104"/>
      <c r="E51" s="104"/>
      <c r="F51" s="104"/>
      <c r="I51" s="104"/>
      <c r="N51" s="104"/>
    </row>
    <row r="52" spans="1:14" ht="15.75" customHeight="1">
      <c r="A52" s="104"/>
      <c r="E52" s="104"/>
      <c r="F52" s="104"/>
      <c r="I52" s="104"/>
      <c r="N52" s="104"/>
    </row>
    <row r="53" spans="1:14" ht="15.75" customHeight="1">
      <c r="A53" s="104"/>
      <c r="E53" s="104"/>
      <c r="F53" s="104"/>
      <c r="I53" s="104"/>
      <c r="N53" s="104"/>
    </row>
    <row r="54" spans="1:14" ht="15.75" customHeight="1">
      <c r="A54" s="104"/>
      <c r="E54" s="104"/>
      <c r="F54" s="104"/>
      <c r="I54" s="104"/>
      <c r="N54" s="104"/>
    </row>
    <row r="55" spans="1:14" ht="15.75" customHeight="1">
      <c r="A55" s="104"/>
      <c r="E55" s="104"/>
      <c r="F55" s="104"/>
      <c r="I55" s="104"/>
      <c r="N55" s="104"/>
    </row>
    <row r="56" spans="1:14" ht="15.75" customHeight="1">
      <c r="A56" s="104"/>
      <c r="E56" s="104"/>
      <c r="F56" s="104"/>
      <c r="I56" s="104"/>
      <c r="N56" s="104"/>
    </row>
    <row r="57" spans="1:14" ht="15.75" customHeight="1">
      <c r="A57" s="104"/>
      <c r="E57" s="104"/>
      <c r="F57" s="104"/>
      <c r="I57" s="104"/>
      <c r="N57" s="104"/>
    </row>
    <row r="58" spans="1:14" ht="15.75" customHeight="1">
      <c r="A58" s="104"/>
      <c r="E58" s="104"/>
      <c r="F58" s="104"/>
      <c r="I58" s="104"/>
      <c r="N58" s="104"/>
    </row>
    <row r="59" spans="1:14" ht="15.75" customHeight="1">
      <c r="A59" s="104"/>
      <c r="E59" s="104"/>
      <c r="F59" s="104"/>
      <c r="I59" s="104"/>
      <c r="N59" s="104"/>
    </row>
    <row r="60" spans="1:14" ht="15.75" customHeight="1">
      <c r="A60" s="104"/>
      <c r="E60" s="104"/>
      <c r="F60" s="104"/>
      <c r="I60" s="104"/>
      <c r="N60" s="104"/>
    </row>
    <row r="61" spans="1:14" ht="15.75" customHeight="1">
      <c r="A61" s="104"/>
      <c r="E61" s="104"/>
      <c r="F61" s="104"/>
      <c r="I61" s="104"/>
      <c r="N61" s="104"/>
    </row>
    <row r="62" spans="1:14" ht="15.75" customHeight="1">
      <c r="A62" s="104"/>
      <c r="E62" s="104"/>
      <c r="F62" s="104"/>
      <c r="I62" s="104"/>
      <c r="N62" s="104"/>
    </row>
    <row r="63" spans="1:14" ht="15.75" customHeight="1">
      <c r="A63" s="104"/>
      <c r="E63" s="104"/>
      <c r="F63" s="104"/>
      <c r="I63" s="104"/>
      <c r="N63" s="104"/>
    </row>
    <row r="64" spans="1:14" ht="15.75" customHeight="1">
      <c r="A64" s="104"/>
      <c r="E64" s="104"/>
      <c r="F64" s="104"/>
      <c r="I64" s="104"/>
      <c r="N64" s="104"/>
    </row>
    <row r="65" spans="1:14" ht="15.75" customHeight="1">
      <c r="A65" s="104"/>
      <c r="E65" s="104"/>
      <c r="F65" s="104"/>
      <c r="I65" s="104"/>
      <c r="N65" s="104"/>
    </row>
    <row r="66" spans="1:14" ht="15.75" customHeight="1">
      <c r="A66" s="104"/>
      <c r="E66" s="104"/>
      <c r="F66" s="104"/>
      <c r="I66" s="104"/>
      <c r="N66" s="104"/>
    </row>
    <row r="67" spans="1:14" ht="15.75" customHeight="1">
      <c r="A67" s="104"/>
      <c r="E67" s="104"/>
      <c r="F67" s="104"/>
      <c r="I67" s="104"/>
      <c r="N67" s="104"/>
    </row>
    <row r="68" spans="1:14" ht="15.75" customHeight="1">
      <c r="A68" s="104"/>
      <c r="E68" s="104"/>
      <c r="F68" s="104"/>
      <c r="I68" s="104"/>
      <c r="N68" s="104"/>
    </row>
    <row r="69" spans="1:14" ht="15.75" customHeight="1">
      <c r="A69" s="104"/>
      <c r="E69" s="104"/>
      <c r="F69" s="104"/>
      <c r="I69" s="104"/>
      <c r="N69" s="104"/>
    </row>
    <row r="70" spans="1:14" ht="15.75" customHeight="1">
      <c r="A70" s="104"/>
      <c r="E70" s="104"/>
      <c r="F70" s="104"/>
      <c r="I70" s="104"/>
      <c r="N70" s="104"/>
    </row>
    <row r="71" spans="1:14" ht="15.75" customHeight="1">
      <c r="A71" s="104"/>
      <c r="E71" s="104"/>
      <c r="F71" s="104"/>
      <c r="I71" s="104"/>
      <c r="N71" s="104"/>
    </row>
    <row r="72" spans="1:14" ht="15.75" customHeight="1">
      <c r="A72" s="104"/>
      <c r="E72" s="104"/>
      <c r="F72" s="104"/>
      <c r="I72" s="104"/>
      <c r="N72" s="104"/>
    </row>
    <row r="73" spans="1:14" ht="15.75" customHeight="1">
      <c r="A73" s="104"/>
      <c r="E73" s="104"/>
      <c r="F73" s="104"/>
      <c r="I73" s="104"/>
      <c r="N73" s="104"/>
    </row>
    <row r="74" spans="1:14" ht="15.75" customHeight="1">
      <c r="A74" s="104"/>
      <c r="E74" s="104"/>
      <c r="F74" s="104"/>
      <c r="I74" s="104"/>
      <c r="N74" s="104"/>
    </row>
    <row r="75" spans="1:14" ht="15.75" customHeight="1">
      <c r="A75" s="104"/>
      <c r="E75" s="104"/>
      <c r="F75" s="104"/>
      <c r="I75" s="104"/>
      <c r="N75" s="104"/>
    </row>
    <row r="76" spans="1:14" ht="15.75" customHeight="1">
      <c r="A76" s="104"/>
      <c r="E76" s="104"/>
      <c r="F76" s="104"/>
      <c r="I76" s="104"/>
      <c r="N76" s="104"/>
    </row>
    <row r="77" spans="1:14" ht="15.75" customHeight="1">
      <c r="A77" s="104"/>
      <c r="E77" s="104"/>
      <c r="F77" s="104"/>
      <c r="I77" s="104"/>
      <c r="N77" s="104"/>
    </row>
    <row r="78" spans="1:14" ht="15.75" customHeight="1">
      <c r="A78" s="104"/>
      <c r="E78" s="104"/>
      <c r="F78" s="104"/>
      <c r="I78" s="104"/>
      <c r="N78" s="104"/>
    </row>
    <row r="79" spans="1:14" ht="15.75" customHeight="1">
      <c r="A79" s="104"/>
      <c r="E79" s="104"/>
      <c r="F79" s="104"/>
      <c r="I79" s="104"/>
      <c r="N79" s="104"/>
    </row>
    <row r="80" spans="1:14" ht="15.75" customHeight="1">
      <c r="A80" s="104"/>
      <c r="E80" s="104"/>
      <c r="F80" s="104"/>
      <c r="I80" s="104"/>
      <c r="N80" s="104"/>
    </row>
    <row r="81" spans="1:14" ht="15.75" customHeight="1">
      <c r="A81" s="104"/>
      <c r="E81" s="104"/>
      <c r="F81" s="104"/>
      <c r="I81" s="104"/>
      <c r="N81" s="104"/>
    </row>
    <row r="82" spans="1:14" ht="15.75" customHeight="1">
      <c r="A82" s="104"/>
      <c r="E82" s="104"/>
      <c r="F82" s="104"/>
      <c r="I82" s="104"/>
      <c r="N82" s="104"/>
    </row>
    <row r="83" spans="1:14" ht="15.75" customHeight="1">
      <c r="A83" s="104"/>
      <c r="E83" s="104"/>
      <c r="F83" s="104"/>
      <c r="I83" s="104"/>
      <c r="N83" s="104"/>
    </row>
    <row r="84" spans="1:14" ht="15.75" customHeight="1">
      <c r="A84" s="104"/>
      <c r="E84" s="104"/>
      <c r="F84" s="104"/>
      <c r="I84" s="104"/>
      <c r="N84" s="104"/>
    </row>
    <row r="85" spans="1:14" ht="15.75" customHeight="1">
      <c r="A85" s="104"/>
      <c r="E85" s="104"/>
      <c r="F85" s="104"/>
      <c r="I85" s="104"/>
      <c r="N85" s="104"/>
    </row>
    <row r="86" spans="1:14" ht="15.75" customHeight="1">
      <c r="A86" s="104"/>
      <c r="E86" s="104"/>
      <c r="F86" s="104"/>
      <c r="I86" s="104"/>
      <c r="N86" s="104"/>
    </row>
    <row r="87" spans="1:14" ht="15.75" customHeight="1">
      <c r="A87" s="104"/>
      <c r="E87" s="104"/>
      <c r="F87" s="104"/>
      <c r="I87" s="104"/>
      <c r="N87" s="104"/>
    </row>
    <row r="88" spans="1:14" ht="15.75" customHeight="1">
      <c r="A88" s="104"/>
      <c r="E88" s="104"/>
      <c r="F88" s="104"/>
      <c r="I88" s="104"/>
      <c r="N88" s="104"/>
    </row>
    <row r="89" spans="1:14" ht="15.75" customHeight="1">
      <c r="A89" s="104"/>
      <c r="E89" s="104"/>
      <c r="F89" s="104"/>
      <c r="I89" s="104"/>
      <c r="N89" s="104"/>
    </row>
    <row r="90" spans="1:14" ht="15.75" customHeight="1">
      <c r="A90" s="104"/>
      <c r="E90" s="104"/>
      <c r="F90" s="104"/>
      <c r="I90" s="104"/>
      <c r="N90" s="104"/>
    </row>
    <row r="91" spans="1:14" ht="15.75" customHeight="1">
      <c r="A91" s="104"/>
      <c r="E91" s="104"/>
      <c r="F91" s="104"/>
      <c r="I91" s="104"/>
      <c r="N91" s="104"/>
    </row>
    <row r="92" spans="1:14" ht="15.75" customHeight="1">
      <c r="A92" s="104"/>
      <c r="E92" s="104"/>
      <c r="F92" s="104"/>
      <c r="I92" s="104"/>
      <c r="N92" s="104"/>
    </row>
    <row r="93" spans="1:14" ht="15.75" customHeight="1">
      <c r="A93" s="104"/>
      <c r="E93" s="104"/>
      <c r="F93" s="104"/>
      <c r="I93" s="104"/>
      <c r="N93" s="104"/>
    </row>
    <row r="94" spans="1:14" ht="15.75" customHeight="1">
      <c r="A94" s="104"/>
      <c r="E94" s="104"/>
      <c r="F94" s="104"/>
      <c r="I94" s="104"/>
      <c r="N94" s="104"/>
    </row>
    <row r="95" spans="1:14" ht="15.75" customHeight="1">
      <c r="A95" s="104"/>
      <c r="E95" s="104"/>
      <c r="F95" s="104"/>
      <c r="I95" s="104"/>
      <c r="N95" s="104"/>
    </row>
    <row r="96" spans="1:14" ht="15.75" customHeight="1">
      <c r="A96" s="104"/>
      <c r="E96" s="104"/>
      <c r="F96" s="104"/>
      <c r="I96" s="104"/>
      <c r="N96" s="104"/>
    </row>
    <row r="97" spans="1:14" ht="15.75" customHeight="1">
      <c r="A97" s="104"/>
      <c r="E97" s="104"/>
      <c r="F97" s="104"/>
      <c r="I97" s="104"/>
      <c r="N97" s="104"/>
    </row>
    <row r="98" spans="1:14" ht="15.75" customHeight="1">
      <c r="A98" s="104"/>
      <c r="E98" s="104"/>
      <c r="F98" s="104"/>
      <c r="I98" s="104"/>
      <c r="N98" s="104"/>
    </row>
    <row r="99" spans="1:14" ht="15.75" customHeight="1">
      <c r="A99" s="104"/>
      <c r="E99" s="104"/>
      <c r="F99" s="104"/>
      <c r="I99" s="104"/>
      <c r="N99" s="104"/>
    </row>
    <row r="100" spans="1:14" ht="15.75" customHeight="1">
      <c r="A100" s="104"/>
      <c r="E100" s="104"/>
      <c r="F100" s="104"/>
      <c r="I100" s="104"/>
      <c r="N100" s="104"/>
    </row>
    <row r="101" spans="1:14" ht="15.75" customHeight="1">
      <c r="A101" s="104"/>
      <c r="E101" s="104"/>
      <c r="F101" s="104"/>
      <c r="I101" s="104"/>
      <c r="N101" s="104"/>
    </row>
    <row r="102" spans="1:14" ht="15.75" customHeight="1">
      <c r="A102" s="104"/>
      <c r="E102" s="104"/>
      <c r="F102" s="104"/>
      <c r="I102" s="104"/>
      <c r="N102" s="104"/>
    </row>
    <row r="103" spans="1:14" ht="15.75" customHeight="1">
      <c r="A103" s="104"/>
      <c r="E103" s="104"/>
      <c r="F103" s="104"/>
      <c r="I103" s="104"/>
      <c r="N103" s="104"/>
    </row>
    <row r="104" spans="1:14" ht="15.75" customHeight="1">
      <c r="A104" s="104"/>
      <c r="E104" s="104"/>
      <c r="F104" s="104"/>
      <c r="I104" s="104"/>
      <c r="N104" s="104"/>
    </row>
    <row r="105" spans="1:14" ht="15.75" customHeight="1">
      <c r="A105" s="104"/>
      <c r="E105" s="104"/>
      <c r="F105" s="104"/>
      <c r="I105" s="104"/>
      <c r="N105" s="104"/>
    </row>
    <row r="106" spans="1:14" ht="15.75" customHeight="1">
      <c r="A106" s="104"/>
      <c r="E106" s="104"/>
      <c r="F106" s="104"/>
      <c r="I106" s="104"/>
      <c r="N106" s="104"/>
    </row>
    <row r="107" spans="1:14" ht="15.75" customHeight="1">
      <c r="A107" s="104"/>
      <c r="E107" s="104"/>
      <c r="F107" s="104"/>
      <c r="I107" s="104"/>
      <c r="N107" s="104"/>
    </row>
    <row r="108" spans="1:14" ht="15.75" customHeight="1">
      <c r="A108" s="104"/>
      <c r="E108" s="104"/>
      <c r="F108" s="104"/>
      <c r="I108" s="104"/>
      <c r="N108" s="104"/>
    </row>
    <row r="109" spans="1:14" ht="15.75" customHeight="1">
      <c r="A109" s="104"/>
      <c r="E109" s="104"/>
      <c r="F109" s="104"/>
      <c r="I109" s="104"/>
      <c r="N109" s="104"/>
    </row>
    <row r="110" spans="1:14" ht="15.75" customHeight="1">
      <c r="A110" s="104"/>
      <c r="E110" s="104"/>
      <c r="F110" s="104"/>
      <c r="I110" s="104"/>
      <c r="N110" s="104"/>
    </row>
    <row r="111" spans="1:14" ht="15.75" customHeight="1">
      <c r="A111" s="104"/>
      <c r="E111" s="104"/>
      <c r="F111" s="104"/>
      <c r="I111" s="104"/>
      <c r="N111" s="104"/>
    </row>
    <row r="112" spans="1:14" ht="15.75" customHeight="1">
      <c r="A112" s="104"/>
      <c r="E112" s="104"/>
      <c r="F112" s="104"/>
      <c r="I112" s="104"/>
      <c r="N112" s="104"/>
    </row>
    <row r="113" spans="1:14" ht="15.75" customHeight="1">
      <c r="A113" s="104"/>
      <c r="E113" s="104"/>
      <c r="F113" s="104"/>
      <c r="I113" s="104"/>
      <c r="N113" s="104"/>
    </row>
    <row r="114" spans="1:14" ht="15.75" customHeight="1">
      <c r="A114" s="104"/>
      <c r="E114" s="104"/>
      <c r="F114" s="104"/>
      <c r="I114" s="104"/>
      <c r="N114" s="104"/>
    </row>
    <row r="115" spans="1:14" ht="15.75" customHeight="1">
      <c r="A115" s="104"/>
      <c r="E115" s="104"/>
      <c r="F115" s="104"/>
      <c r="I115" s="104"/>
      <c r="N115" s="104"/>
    </row>
    <row r="116" spans="1:14" ht="15.75" customHeight="1">
      <c r="A116" s="104"/>
      <c r="E116" s="104"/>
      <c r="F116" s="104"/>
      <c r="I116" s="104"/>
      <c r="N116" s="104"/>
    </row>
    <row r="117" spans="1:14" ht="15.75" customHeight="1">
      <c r="A117" s="104"/>
      <c r="E117" s="104"/>
      <c r="F117" s="104"/>
      <c r="I117" s="104"/>
      <c r="N117" s="104"/>
    </row>
    <row r="118" spans="1:14" ht="15.75" customHeight="1">
      <c r="A118" s="104"/>
      <c r="E118" s="104"/>
      <c r="F118" s="104"/>
      <c r="I118" s="104"/>
      <c r="N118" s="104"/>
    </row>
    <row r="119" spans="1:14" ht="15.75" customHeight="1">
      <c r="A119" s="104"/>
      <c r="E119" s="104"/>
      <c r="F119" s="104"/>
      <c r="I119" s="104"/>
      <c r="N119" s="104"/>
    </row>
    <row r="120" spans="1:14" ht="15.75" customHeight="1">
      <c r="A120" s="104"/>
      <c r="E120" s="104"/>
      <c r="F120" s="104"/>
      <c r="I120" s="104"/>
      <c r="N120" s="104"/>
    </row>
    <row r="121" spans="1:14" ht="15.75" customHeight="1">
      <c r="A121" s="104"/>
      <c r="E121" s="104"/>
      <c r="F121" s="104"/>
      <c r="I121" s="104"/>
      <c r="N121" s="104"/>
    </row>
    <row r="122" spans="1:14" ht="15.75" customHeight="1">
      <c r="A122" s="104"/>
      <c r="E122" s="104"/>
      <c r="F122" s="104"/>
      <c r="I122" s="104"/>
      <c r="N122" s="104"/>
    </row>
    <row r="123" spans="1:14" ht="15.75" customHeight="1">
      <c r="A123" s="104"/>
      <c r="E123" s="104"/>
      <c r="F123" s="104"/>
      <c r="I123" s="104"/>
      <c r="N123" s="104"/>
    </row>
    <row r="124" spans="1:14" ht="15.75" customHeight="1">
      <c r="A124" s="104"/>
      <c r="E124" s="104"/>
      <c r="F124" s="104"/>
      <c r="I124" s="104"/>
      <c r="N124" s="104"/>
    </row>
    <row r="125" spans="1:14" ht="15.75" customHeight="1">
      <c r="A125" s="104"/>
      <c r="E125" s="104"/>
      <c r="F125" s="104"/>
      <c r="I125" s="104"/>
      <c r="N125" s="104"/>
    </row>
    <row r="126" spans="1:14" ht="15.75" customHeight="1">
      <c r="A126" s="104"/>
      <c r="E126" s="104"/>
      <c r="F126" s="104"/>
      <c r="I126" s="104"/>
      <c r="N126" s="104"/>
    </row>
    <row r="127" spans="1:14" ht="15.75" customHeight="1">
      <c r="A127" s="104"/>
      <c r="E127" s="104"/>
      <c r="F127" s="104"/>
      <c r="I127" s="104"/>
      <c r="N127" s="104"/>
    </row>
    <row r="128" spans="1:14" ht="15.75" customHeight="1">
      <c r="A128" s="104"/>
      <c r="E128" s="104"/>
      <c r="F128" s="104"/>
      <c r="I128" s="104"/>
      <c r="N128" s="104"/>
    </row>
    <row r="129" spans="1:14" ht="15.75" customHeight="1">
      <c r="A129" s="104"/>
      <c r="E129" s="104"/>
      <c r="F129" s="104"/>
      <c r="I129" s="104"/>
      <c r="N129" s="104"/>
    </row>
    <row r="130" spans="1:14" ht="15.75" customHeight="1">
      <c r="A130" s="104"/>
      <c r="E130" s="104"/>
      <c r="F130" s="104"/>
      <c r="I130" s="104"/>
      <c r="N130" s="104"/>
    </row>
    <row r="131" spans="1:14" ht="15.75" customHeight="1">
      <c r="A131" s="104"/>
      <c r="E131" s="104"/>
      <c r="F131" s="104"/>
      <c r="I131" s="104"/>
      <c r="N131" s="104"/>
    </row>
    <row r="132" spans="1:14" ht="15.75" customHeight="1">
      <c r="A132" s="104"/>
      <c r="E132" s="104"/>
      <c r="F132" s="104"/>
      <c r="I132" s="104"/>
      <c r="N132" s="104"/>
    </row>
    <row r="133" spans="1:14" ht="15.75" customHeight="1">
      <c r="A133" s="104"/>
      <c r="E133" s="104"/>
      <c r="F133" s="104"/>
      <c r="I133" s="104"/>
      <c r="N133" s="104"/>
    </row>
    <row r="134" spans="1:14" ht="15.75" customHeight="1">
      <c r="A134" s="104"/>
      <c r="E134" s="104"/>
      <c r="F134" s="104"/>
      <c r="I134" s="104"/>
      <c r="N134" s="104"/>
    </row>
    <row r="135" spans="1:14" ht="15.75" customHeight="1">
      <c r="A135" s="104"/>
      <c r="E135" s="104"/>
      <c r="F135" s="104"/>
      <c r="I135" s="104"/>
      <c r="N135" s="104"/>
    </row>
    <row r="136" spans="1:14" ht="15.75" customHeight="1">
      <c r="A136" s="104"/>
      <c r="E136" s="104"/>
      <c r="F136" s="104"/>
      <c r="I136" s="104"/>
      <c r="N136" s="104"/>
    </row>
    <row r="137" spans="1:14" ht="15.75" customHeight="1">
      <c r="A137" s="104"/>
      <c r="E137" s="104"/>
      <c r="F137" s="104"/>
      <c r="I137" s="104"/>
      <c r="N137" s="104"/>
    </row>
    <row r="138" spans="1:14" ht="15.75" customHeight="1">
      <c r="A138" s="104"/>
      <c r="E138" s="104"/>
      <c r="F138" s="104"/>
      <c r="I138" s="104"/>
      <c r="N138" s="104"/>
    </row>
    <row r="139" spans="1:14" ht="15.75" customHeight="1">
      <c r="A139" s="104"/>
      <c r="E139" s="104"/>
      <c r="F139" s="104"/>
      <c r="I139" s="104"/>
      <c r="N139" s="104"/>
    </row>
    <row r="140" spans="1:14" ht="15.75" customHeight="1">
      <c r="A140" s="104"/>
      <c r="E140" s="104"/>
      <c r="F140" s="104"/>
      <c r="I140" s="104"/>
      <c r="N140" s="104"/>
    </row>
    <row r="141" spans="1:14" ht="15.75" customHeight="1">
      <c r="A141" s="104"/>
      <c r="E141" s="104"/>
      <c r="F141" s="104"/>
      <c r="I141" s="104"/>
      <c r="N141" s="104"/>
    </row>
    <row r="142" spans="1:14" ht="15.75" customHeight="1">
      <c r="A142" s="104"/>
      <c r="E142" s="104"/>
      <c r="F142" s="104"/>
      <c r="I142" s="104"/>
      <c r="N142" s="104"/>
    </row>
    <row r="143" spans="1:14" ht="15.75" customHeight="1">
      <c r="A143" s="104"/>
      <c r="E143" s="104"/>
      <c r="F143" s="104"/>
      <c r="I143" s="104"/>
      <c r="N143" s="104"/>
    </row>
    <row r="144" spans="1:14" ht="15.75" customHeight="1">
      <c r="A144" s="104"/>
      <c r="E144" s="104"/>
      <c r="F144" s="104"/>
      <c r="I144" s="104"/>
      <c r="N144" s="104"/>
    </row>
    <row r="145" spans="1:14" ht="15.75" customHeight="1">
      <c r="A145" s="104"/>
      <c r="E145" s="104"/>
      <c r="F145" s="104"/>
      <c r="I145" s="104"/>
      <c r="N145" s="104"/>
    </row>
    <row r="146" spans="1:14" ht="15.75" customHeight="1">
      <c r="A146" s="104"/>
      <c r="E146" s="104"/>
      <c r="F146" s="104"/>
      <c r="I146" s="104"/>
      <c r="N146" s="104"/>
    </row>
    <row r="147" spans="1:14" ht="15.75" customHeight="1">
      <c r="A147" s="104"/>
      <c r="E147" s="104"/>
      <c r="F147" s="104"/>
      <c r="I147" s="104"/>
      <c r="N147" s="104"/>
    </row>
    <row r="148" spans="1:14" ht="15.75" customHeight="1">
      <c r="A148" s="104"/>
      <c r="E148" s="104"/>
      <c r="F148" s="104"/>
      <c r="I148" s="104"/>
      <c r="N148" s="104"/>
    </row>
    <row r="149" spans="1:14" ht="15.75" customHeight="1">
      <c r="A149" s="104"/>
      <c r="E149" s="104"/>
      <c r="F149" s="104"/>
      <c r="I149" s="104"/>
      <c r="N149" s="104"/>
    </row>
    <row r="150" spans="1:14" ht="15.75" customHeight="1">
      <c r="A150" s="104"/>
      <c r="E150" s="104"/>
      <c r="F150" s="104"/>
      <c r="I150" s="104"/>
      <c r="N150" s="104"/>
    </row>
    <row r="151" spans="1:14" ht="15.75" customHeight="1">
      <c r="A151" s="104"/>
      <c r="E151" s="104"/>
      <c r="F151" s="104"/>
      <c r="I151" s="104"/>
      <c r="N151" s="104"/>
    </row>
    <row r="152" spans="1:14" ht="15.75" customHeight="1">
      <c r="A152" s="104"/>
      <c r="E152" s="104"/>
      <c r="F152" s="104"/>
      <c r="I152" s="104"/>
      <c r="N152" s="104"/>
    </row>
    <row r="153" spans="1:14" ht="15.75" customHeight="1">
      <c r="A153" s="104"/>
      <c r="E153" s="104"/>
      <c r="F153" s="104"/>
      <c r="I153" s="104"/>
      <c r="N153" s="104"/>
    </row>
    <row r="154" spans="1:14" ht="15.75" customHeight="1">
      <c r="A154" s="104"/>
      <c r="E154" s="104"/>
      <c r="F154" s="104"/>
      <c r="I154" s="104"/>
      <c r="N154" s="104"/>
    </row>
    <row r="155" spans="1:14" ht="15.75" customHeight="1">
      <c r="A155" s="104"/>
      <c r="E155" s="104"/>
      <c r="F155" s="104"/>
      <c r="I155" s="104"/>
      <c r="N155" s="104"/>
    </row>
    <row r="156" spans="1:14" ht="15.75" customHeight="1">
      <c r="A156" s="104"/>
      <c r="E156" s="104"/>
      <c r="F156" s="104"/>
      <c r="I156" s="104"/>
      <c r="N156" s="104"/>
    </row>
    <row r="157" spans="1:14" ht="15.75" customHeight="1">
      <c r="A157" s="104"/>
      <c r="E157" s="104"/>
      <c r="F157" s="104"/>
      <c r="I157" s="104"/>
      <c r="N157" s="104"/>
    </row>
    <row r="158" spans="1:14" ht="15.75" customHeight="1">
      <c r="A158" s="104"/>
      <c r="E158" s="104"/>
      <c r="F158" s="104"/>
      <c r="I158" s="104"/>
      <c r="N158" s="104"/>
    </row>
    <row r="159" spans="1:14" ht="15.75" customHeight="1">
      <c r="A159" s="104"/>
      <c r="E159" s="104"/>
      <c r="F159" s="104"/>
      <c r="I159" s="104"/>
      <c r="N159" s="104"/>
    </row>
    <row r="160" spans="1:14" ht="15.75" customHeight="1">
      <c r="A160" s="104"/>
      <c r="E160" s="104"/>
      <c r="F160" s="104"/>
      <c r="I160" s="104"/>
      <c r="N160" s="104"/>
    </row>
    <row r="161" spans="1:14" ht="15.75" customHeight="1">
      <c r="A161" s="104"/>
      <c r="E161" s="104"/>
      <c r="F161" s="104"/>
      <c r="I161" s="104"/>
      <c r="N161" s="104"/>
    </row>
    <row r="162" spans="1:14" ht="15.75" customHeight="1">
      <c r="A162" s="104"/>
      <c r="E162" s="104"/>
      <c r="F162" s="104"/>
      <c r="I162" s="104"/>
      <c r="N162" s="104"/>
    </row>
    <row r="163" spans="1:14" ht="15.75" customHeight="1">
      <c r="A163" s="104"/>
      <c r="E163" s="104"/>
      <c r="F163" s="104"/>
      <c r="I163" s="104"/>
      <c r="N163" s="104"/>
    </row>
    <row r="164" spans="1:14" ht="15.75" customHeight="1">
      <c r="A164" s="104"/>
      <c r="E164" s="104"/>
      <c r="F164" s="104"/>
      <c r="I164" s="104"/>
      <c r="N164" s="104"/>
    </row>
    <row r="165" spans="1:14" ht="15.75" customHeight="1">
      <c r="A165" s="104"/>
      <c r="E165" s="104"/>
      <c r="F165" s="104"/>
      <c r="I165" s="104"/>
      <c r="N165" s="104"/>
    </row>
    <row r="166" spans="1:14" ht="15.75" customHeight="1">
      <c r="A166" s="104"/>
      <c r="E166" s="104"/>
      <c r="F166" s="104"/>
      <c r="I166" s="104"/>
      <c r="N166" s="104"/>
    </row>
    <row r="167" spans="1:14" ht="15.75" customHeight="1">
      <c r="A167" s="104"/>
      <c r="E167" s="104"/>
      <c r="F167" s="104"/>
      <c r="I167" s="104"/>
      <c r="N167" s="104"/>
    </row>
    <row r="168" spans="1:14" ht="15.75" customHeight="1">
      <c r="A168" s="104"/>
      <c r="E168" s="104"/>
      <c r="F168" s="104"/>
      <c r="I168" s="104"/>
      <c r="N168" s="104"/>
    </row>
    <row r="169" spans="1:14" ht="15.75" customHeight="1">
      <c r="A169" s="104"/>
      <c r="E169" s="104"/>
      <c r="F169" s="104"/>
      <c r="I169" s="104"/>
      <c r="N169" s="104"/>
    </row>
    <row r="170" spans="1:14" ht="15.75" customHeight="1">
      <c r="A170" s="104"/>
      <c r="E170" s="104"/>
      <c r="F170" s="104"/>
      <c r="I170" s="104"/>
      <c r="N170" s="104"/>
    </row>
    <row r="171" spans="1:14" ht="15.75" customHeight="1">
      <c r="A171" s="104"/>
      <c r="E171" s="104"/>
      <c r="F171" s="104"/>
      <c r="I171" s="104"/>
      <c r="N171" s="104"/>
    </row>
    <row r="172" spans="1:14" ht="15.75" customHeight="1">
      <c r="A172" s="104"/>
      <c r="E172" s="104"/>
      <c r="F172" s="104"/>
      <c r="I172" s="104"/>
      <c r="N172" s="104"/>
    </row>
    <row r="173" spans="1:14" ht="15.75" customHeight="1">
      <c r="A173" s="104"/>
      <c r="E173" s="104"/>
      <c r="F173" s="104"/>
      <c r="I173" s="104"/>
      <c r="N173" s="104"/>
    </row>
    <row r="174" spans="1:14" ht="15.75" customHeight="1">
      <c r="A174" s="104"/>
      <c r="E174" s="104"/>
      <c r="F174" s="104"/>
      <c r="I174" s="104"/>
      <c r="N174" s="104"/>
    </row>
    <row r="175" spans="1:14" ht="15.75" customHeight="1">
      <c r="A175" s="104"/>
      <c r="E175" s="104"/>
      <c r="F175" s="104"/>
      <c r="I175" s="104"/>
      <c r="N175" s="104"/>
    </row>
    <row r="176" spans="1:14" ht="15.75" customHeight="1">
      <c r="A176" s="104"/>
      <c r="E176" s="104"/>
      <c r="F176" s="104"/>
      <c r="I176" s="104"/>
      <c r="N176" s="104"/>
    </row>
    <row r="177" spans="1:14" ht="15.75" customHeight="1">
      <c r="A177" s="104"/>
      <c r="E177" s="104"/>
      <c r="F177" s="104"/>
      <c r="I177" s="104"/>
      <c r="N177" s="104"/>
    </row>
    <row r="178" spans="1:14" ht="15.75" customHeight="1">
      <c r="A178" s="104"/>
      <c r="E178" s="104"/>
      <c r="F178" s="104"/>
      <c r="I178" s="104"/>
      <c r="N178" s="104"/>
    </row>
    <row r="179" spans="1:14" ht="15.75" customHeight="1">
      <c r="A179" s="104"/>
      <c r="E179" s="104"/>
      <c r="F179" s="104"/>
      <c r="I179" s="104"/>
      <c r="N179" s="104"/>
    </row>
    <row r="180" spans="1:14" ht="15.75" customHeight="1">
      <c r="A180" s="104"/>
      <c r="E180" s="104"/>
      <c r="F180" s="104"/>
      <c r="I180" s="104"/>
      <c r="N180" s="104"/>
    </row>
    <row r="181" spans="1:14" ht="15.75" customHeight="1">
      <c r="A181" s="104"/>
      <c r="E181" s="104"/>
      <c r="F181" s="104"/>
      <c r="I181" s="104"/>
      <c r="N181" s="104"/>
    </row>
    <row r="182" spans="1:14" ht="15.75" customHeight="1">
      <c r="A182" s="104"/>
      <c r="E182" s="104"/>
      <c r="F182" s="104"/>
      <c r="I182" s="104"/>
      <c r="N182" s="104"/>
    </row>
    <row r="183" spans="1:14" ht="15.75" customHeight="1">
      <c r="A183" s="104"/>
      <c r="E183" s="104"/>
      <c r="F183" s="104"/>
      <c r="I183" s="104"/>
      <c r="N183" s="104"/>
    </row>
    <row r="184" spans="1:14" ht="15.75" customHeight="1">
      <c r="A184" s="104"/>
      <c r="E184" s="104"/>
      <c r="F184" s="104"/>
      <c r="I184" s="104"/>
      <c r="N184" s="104"/>
    </row>
    <row r="185" spans="1:14" ht="15.75" customHeight="1">
      <c r="A185" s="104"/>
      <c r="E185" s="104"/>
      <c r="F185" s="104"/>
      <c r="I185" s="104"/>
      <c r="N185" s="104"/>
    </row>
    <row r="186" spans="1:14" ht="15.75" customHeight="1">
      <c r="A186" s="104"/>
      <c r="E186" s="104"/>
      <c r="F186" s="104"/>
      <c r="I186" s="104"/>
      <c r="N186" s="104"/>
    </row>
    <row r="187" spans="1:14" ht="15.75" customHeight="1">
      <c r="A187" s="104"/>
      <c r="E187" s="104"/>
      <c r="F187" s="104"/>
      <c r="I187" s="104"/>
      <c r="N187" s="104"/>
    </row>
    <row r="188" spans="1:14" ht="15.75" customHeight="1">
      <c r="A188" s="104"/>
      <c r="E188" s="104"/>
      <c r="F188" s="104"/>
      <c r="I188" s="104"/>
      <c r="N188" s="104"/>
    </row>
    <row r="189" spans="1:14" ht="15.75" customHeight="1">
      <c r="A189" s="104"/>
      <c r="E189" s="104"/>
      <c r="F189" s="104"/>
      <c r="I189" s="104"/>
      <c r="N189" s="104"/>
    </row>
    <row r="190" spans="1:14" ht="15.75" customHeight="1">
      <c r="A190" s="104"/>
      <c r="E190" s="104"/>
      <c r="F190" s="104"/>
      <c r="I190" s="104"/>
      <c r="N190" s="104"/>
    </row>
    <row r="191" spans="1:14" ht="15.75" customHeight="1">
      <c r="A191" s="104"/>
      <c r="E191" s="104"/>
      <c r="F191" s="104"/>
      <c r="I191" s="104"/>
      <c r="N191" s="104"/>
    </row>
    <row r="192" spans="1:14" ht="15.75" customHeight="1">
      <c r="A192" s="104"/>
      <c r="E192" s="104"/>
      <c r="F192" s="104"/>
      <c r="I192" s="104"/>
      <c r="N192" s="104"/>
    </row>
    <row r="193" spans="1:14" ht="15.75" customHeight="1">
      <c r="A193" s="104"/>
      <c r="E193" s="104"/>
      <c r="F193" s="104"/>
      <c r="I193" s="104"/>
      <c r="N193" s="104"/>
    </row>
    <row r="194" spans="1:14" ht="15.75" customHeight="1">
      <c r="A194" s="104"/>
      <c r="E194" s="104"/>
      <c r="F194" s="104"/>
      <c r="I194" s="104"/>
      <c r="N194" s="104"/>
    </row>
    <row r="195" spans="1:14" ht="15.75" customHeight="1">
      <c r="A195" s="104"/>
      <c r="E195" s="104"/>
      <c r="F195" s="104"/>
      <c r="I195" s="104"/>
      <c r="N195" s="104"/>
    </row>
    <row r="196" spans="1:14" ht="15.75" customHeight="1">
      <c r="A196" s="104"/>
      <c r="E196" s="104"/>
      <c r="F196" s="104"/>
      <c r="I196" s="104"/>
      <c r="N196" s="104"/>
    </row>
    <row r="197" spans="1:14" ht="15.75" customHeight="1">
      <c r="A197" s="104"/>
      <c r="E197" s="104"/>
      <c r="F197" s="104"/>
      <c r="I197" s="104"/>
      <c r="N197" s="104"/>
    </row>
    <row r="198" spans="1:14" ht="15.75" customHeight="1">
      <c r="A198" s="104"/>
      <c r="E198" s="104"/>
      <c r="F198" s="104"/>
      <c r="I198" s="104"/>
      <c r="N198" s="104"/>
    </row>
    <row r="199" spans="1:14" ht="15.75" customHeight="1">
      <c r="A199" s="104"/>
      <c r="E199" s="104"/>
      <c r="F199" s="104"/>
      <c r="I199" s="104"/>
      <c r="N199" s="104"/>
    </row>
    <row r="200" spans="1:14" ht="15.75" customHeight="1">
      <c r="A200" s="104"/>
      <c r="E200" s="104"/>
      <c r="F200" s="104"/>
      <c r="I200" s="104"/>
      <c r="N200" s="104"/>
    </row>
    <row r="201" spans="1:14" ht="15.75" customHeight="1">
      <c r="A201" s="104"/>
      <c r="E201" s="104"/>
      <c r="F201" s="104"/>
      <c r="I201" s="104"/>
      <c r="N201" s="104"/>
    </row>
    <row r="202" spans="1:14" ht="15.75" customHeight="1">
      <c r="A202" s="104"/>
      <c r="E202" s="104"/>
      <c r="F202" s="104"/>
      <c r="I202" s="104"/>
      <c r="N202" s="104"/>
    </row>
    <row r="203" spans="1:14" ht="15.75" customHeight="1">
      <c r="A203" s="104"/>
      <c r="E203" s="104"/>
      <c r="F203" s="104"/>
      <c r="I203" s="104"/>
      <c r="N203" s="104"/>
    </row>
    <row r="204" spans="1:14" ht="15.75" customHeight="1">
      <c r="A204" s="104"/>
      <c r="E204" s="104"/>
      <c r="F204" s="104"/>
      <c r="I204" s="104"/>
      <c r="N204" s="104"/>
    </row>
    <row r="205" spans="1:14" ht="15.75" customHeight="1">
      <c r="A205" s="104"/>
      <c r="E205" s="104"/>
      <c r="F205" s="104"/>
      <c r="I205" s="104"/>
      <c r="N205" s="104"/>
    </row>
    <row r="206" spans="1:14" ht="15.75" customHeight="1">
      <c r="A206" s="104"/>
      <c r="E206" s="104"/>
      <c r="F206" s="104"/>
      <c r="I206" s="104"/>
      <c r="N206" s="104"/>
    </row>
    <row r="207" spans="1:14" ht="15.75" customHeight="1">
      <c r="A207" s="104"/>
      <c r="E207" s="104"/>
      <c r="F207" s="104"/>
      <c r="I207" s="104"/>
      <c r="N207" s="104"/>
    </row>
    <row r="208" spans="1:14" ht="15.75" customHeight="1">
      <c r="A208" s="104"/>
      <c r="E208" s="104"/>
      <c r="F208" s="104"/>
      <c r="I208" s="104"/>
      <c r="N208" s="104"/>
    </row>
    <row r="209" spans="1:14" ht="15.75" customHeight="1">
      <c r="A209" s="104"/>
      <c r="E209" s="104"/>
      <c r="F209" s="104"/>
      <c r="I209" s="104"/>
      <c r="N209" s="104"/>
    </row>
    <row r="210" spans="1:14" ht="15.75" customHeight="1">
      <c r="A210" s="104"/>
      <c r="E210" s="104"/>
      <c r="F210" s="104"/>
      <c r="I210" s="104"/>
      <c r="N210" s="104"/>
    </row>
    <row r="211" spans="1:14" ht="15.75" customHeight="1">
      <c r="A211" s="104"/>
      <c r="E211" s="104"/>
      <c r="F211" s="104"/>
      <c r="I211" s="104"/>
      <c r="N211" s="104"/>
    </row>
    <row r="212" spans="1:14" ht="15.75" customHeight="1">
      <c r="A212" s="104"/>
      <c r="E212" s="104"/>
      <c r="F212" s="104"/>
      <c r="I212" s="104"/>
      <c r="N212" s="104"/>
    </row>
    <row r="213" spans="1:14" ht="15.75" customHeight="1">
      <c r="A213" s="104"/>
      <c r="E213" s="104"/>
      <c r="F213" s="104"/>
      <c r="I213" s="104"/>
      <c r="N213" s="104"/>
    </row>
    <row r="214" spans="1:14" ht="15.75" customHeight="1">
      <c r="A214" s="104"/>
      <c r="E214" s="104"/>
      <c r="F214" s="104"/>
      <c r="I214" s="104"/>
      <c r="N214" s="104"/>
    </row>
    <row r="215" spans="1:14" ht="15.75" customHeight="1">
      <c r="A215" s="104"/>
      <c r="E215" s="104"/>
      <c r="F215" s="104"/>
      <c r="I215" s="104"/>
      <c r="N215" s="104"/>
    </row>
    <row r="216" spans="1:14" ht="15.75" customHeight="1">
      <c r="A216" s="104"/>
      <c r="E216" s="104"/>
      <c r="F216" s="104"/>
      <c r="I216" s="104"/>
      <c r="N216" s="104"/>
    </row>
    <row r="217" spans="1:14" ht="15.75" customHeight="1">
      <c r="A217" s="104"/>
      <c r="E217" s="104"/>
      <c r="F217" s="104"/>
      <c r="I217" s="104"/>
      <c r="N217" s="104"/>
    </row>
    <row r="218" spans="1:14" ht="15.75" customHeight="1">
      <c r="A218" s="104"/>
      <c r="E218" s="104"/>
      <c r="F218" s="104"/>
      <c r="I218" s="104"/>
      <c r="N218" s="104"/>
    </row>
    <row r="219" spans="1:14" ht="15.75" customHeight="1">
      <c r="A219" s="104"/>
      <c r="E219" s="104"/>
      <c r="F219" s="104"/>
      <c r="I219" s="104"/>
      <c r="N219" s="104"/>
    </row>
    <row r="220" spans="1:14" ht="15.75" customHeight="1">
      <c r="A220" s="104"/>
      <c r="E220" s="104"/>
      <c r="F220" s="104"/>
      <c r="I220" s="104"/>
      <c r="N220" s="104"/>
    </row>
    <row r="221" spans="1:14" ht="15.75" customHeight="1">
      <c r="A221" s="104"/>
      <c r="E221" s="104"/>
      <c r="F221" s="104"/>
      <c r="I221" s="104"/>
      <c r="N221" s="104"/>
    </row>
    <row r="222" spans="1:14" ht="15.75" customHeight="1">
      <c r="A222" s="104"/>
      <c r="E222" s="104"/>
      <c r="F222" s="104"/>
      <c r="I222" s="104"/>
      <c r="N222" s="104"/>
    </row>
    <row r="223" spans="1:14" ht="15.75" customHeight="1">
      <c r="A223" s="104"/>
      <c r="E223" s="104"/>
      <c r="F223" s="104"/>
      <c r="I223" s="104"/>
      <c r="N223" s="104"/>
    </row>
    <row r="224" spans="1:14" ht="15.75" customHeight="1">
      <c r="A224" s="104"/>
      <c r="E224" s="104"/>
      <c r="F224" s="104"/>
      <c r="I224" s="104"/>
      <c r="N224" s="104"/>
    </row>
    <row r="225" spans="1:14" ht="15.75" customHeight="1">
      <c r="A225" s="104"/>
      <c r="E225" s="104"/>
      <c r="F225" s="104"/>
      <c r="I225" s="104"/>
      <c r="N225" s="104"/>
    </row>
    <row r="226" spans="1:14" ht="15.75" customHeight="1">
      <c r="A226" s="104"/>
      <c r="E226" s="104"/>
      <c r="F226" s="104"/>
      <c r="I226" s="104"/>
      <c r="N226" s="104"/>
    </row>
    <row r="227" spans="1:14" ht="15.75" customHeight="1">
      <c r="A227" s="104"/>
      <c r="E227" s="104"/>
      <c r="F227" s="104"/>
      <c r="I227" s="104"/>
      <c r="N227" s="104"/>
    </row>
    <row r="228" spans="1:14" ht="15.75" customHeight="1">
      <c r="A228" s="104"/>
      <c r="E228" s="104"/>
      <c r="F228" s="104"/>
      <c r="I228" s="104"/>
      <c r="N228" s="104"/>
    </row>
    <row r="229" spans="1:14" ht="15.75" customHeight="1">
      <c r="A229" s="104"/>
      <c r="E229" s="104"/>
      <c r="F229" s="104"/>
      <c r="I229" s="104"/>
      <c r="N229" s="104"/>
    </row>
    <row r="230" spans="1:14" ht="15.75" customHeight="1">
      <c r="A230" s="104"/>
      <c r="E230" s="104"/>
      <c r="F230" s="104"/>
      <c r="I230" s="104"/>
      <c r="N230" s="104"/>
    </row>
    <row r="231" spans="1:14" ht="15.75" customHeight="1">
      <c r="A231" s="104"/>
      <c r="E231" s="104"/>
      <c r="F231" s="104"/>
      <c r="I231" s="104"/>
      <c r="N231" s="104"/>
    </row>
    <row r="232" spans="1:14" ht="15.75" customHeight="1">
      <c r="A232" s="104"/>
      <c r="E232" s="104"/>
      <c r="F232" s="104"/>
      <c r="I232" s="104"/>
      <c r="N232" s="104"/>
    </row>
    <row r="233" spans="1:14" ht="15.75" customHeight="1">
      <c r="A233" s="104"/>
      <c r="E233" s="104"/>
      <c r="F233" s="104"/>
      <c r="I233" s="104"/>
      <c r="N233" s="104"/>
    </row>
    <row r="234" spans="1:14" ht="15.75" customHeight="1">
      <c r="A234" s="104"/>
      <c r="E234" s="104"/>
      <c r="F234" s="104"/>
      <c r="I234" s="104"/>
      <c r="N234" s="104"/>
    </row>
    <row r="235" spans="1:14" ht="15.75" customHeight="1">
      <c r="A235" s="104"/>
      <c r="E235" s="104"/>
      <c r="F235" s="104"/>
      <c r="I235" s="104"/>
      <c r="N235" s="104"/>
    </row>
    <row r="236" spans="1:14" ht="15.75" customHeight="1">
      <c r="A236" s="104"/>
      <c r="E236" s="104"/>
      <c r="F236" s="104"/>
      <c r="I236" s="104"/>
      <c r="N236" s="104"/>
    </row>
    <row r="237" spans="1:14" ht="15.75" customHeight="1">
      <c r="A237" s="104"/>
      <c r="E237" s="104"/>
      <c r="F237" s="104"/>
      <c r="I237" s="104"/>
      <c r="N237" s="104"/>
    </row>
    <row r="238" spans="1:14" ht="15.75" customHeight="1">
      <c r="A238" s="104"/>
      <c r="E238" s="104"/>
      <c r="F238" s="104"/>
      <c r="I238" s="104"/>
      <c r="N238" s="104"/>
    </row>
    <row r="239" spans="1:14" ht="15.75" customHeight="1">
      <c r="A239" s="104"/>
      <c r="E239" s="104"/>
      <c r="F239" s="104"/>
      <c r="I239" s="104"/>
      <c r="N239" s="104"/>
    </row>
    <row r="240" spans="1:14" ht="15.75" customHeight="1">
      <c r="A240" s="104"/>
      <c r="E240" s="104"/>
      <c r="F240" s="104"/>
      <c r="I240" s="104"/>
      <c r="N240" s="104"/>
    </row>
    <row r="241" spans="1:14" ht="15.75" customHeight="1">
      <c r="A241" s="104"/>
      <c r="E241" s="104"/>
      <c r="F241" s="104"/>
      <c r="I241" s="104"/>
      <c r="N241" s="104"/>
    </row>
    <row r="242" spans="1:14" ht="15.75" customHeight="1">
      <c r="A242" s="104"/>
      <c r="E242" s="104"/>
      <c r="F242" s="104"/>
      <c r="I242" s="104"/>
      <c r="N242" s="104"/>
    </row>
    <row r="243" spans="1:14" ht="15.75" customHeight="1">
      <c r="A243" s="104"/>
      <c r="E243" s="104"/>
      <c r="F243" s="104"/>
      <c r="I243" s="104"/>
      <c r="N243" s="104"/>
    </row>
    <row r="244" spans="1:14" ht="15.75" customHeight="1">
      <c r="A244" s="104"/>
      <c r="E244" s="104"/>
      <c r="F244" s="104"/>
      <c r="I244" s="104"/>
      <c r="N244" s="104"/>
    </row>
    <row r="245" spans="1:14" ht="15.75" customHeight="1">
      <c r="A245" s="104"/>
      <c r="E245" s="104"/>
      <c r="F245" s="104"/>
      <c r="I245" s="104"/>
      <c r="N245" s="104"/>
    </row>
    <row r="246" spans="1:14" ht="15.75" customHeight="1">
      <c r="A246" s="104"/>
      <c r="E246" s="104"/>
      <c r="F246" s="104"/>
      <c r="I246" s="104"/>
      <c r="N246" s="104"/>
    </row>
    <row r="247" spans="1:14" ht="15.75" customHeight="1">
      <c r="A247" s="104"/>
      <c r="E247" s="104"/>
      <c r="F247" s="104"/>
      <c r="I247" s="104"/>
      <c r="N247" s="104"/>
    </row>
    <row r="248" spans="1:14" ht="15.75" customHeight="1">
      <c r="A248" s="104"/>
      <c r="E248" s="104"/>
      <c r="F248" s="104"/>
      <c r="I248" s="104"/>
      <c r="N248" s="104"/>
    </row>
    <row r="249" spans="1:14" ht="15.75" customHeight="1">
      <c r="A249" s="104"/>
      <c r="E249" s="104"/>
      <c r="F249" s="104"/>
      <c r="I249" s="104"/>
      <c r="N249" s="104"/>
    </row>
    <row r="250" spans="1:14" ht="15.75" customHeight="1">
      <c r="A250" s="104"/>
      <c r="E250" s="104"/>
      <c r="F250" s="104"/>
      <c r="I250" s="104"/>
      <c r="N250" s="104"/>
    </row>
    <row r="251" spans="1:14" ht="15.75" customHeight="1">
      <c r="A251" s="104"/>
      <c r="E251" s="104"/>
      <c r="F251" s="104"/>
      <c r="I251" s="104"/>
      <c r="N251" s="104"/>
    </row>
    <row r="252" spans="1:14" ht="15.75" customHeight="1">
      <c r="A252" s="104"/>
      <c r="E252" s="104"/>
      <c r="F252" s="104"/>
      <c r="I252" s="104"/>
      <c r="N252" s="104"/>
    </row>
    <row r="253" spans="1:14" ht="15.75" customHeight="1">
      <c r="A253" s="104"/>
      <c r="E253" s="104"/>
      <c r="F253" s="104"/>
      <c r="I253" s="104"/>
      <c r="N253" s="104"/>
    </row>
    <row r="254" spans="1:14" ht="15.75" customHeight="1">
      <c r="A254" s="104"/>
      <c r="E254" s="104"/>
      <c r="F254" s="104"/>
      <c r="I254" s="104"/>
      <c r="N254" s="104"/>
    </row>
    <row r="255" spans="1:14" ht="15.75" customHeight="1">
      <c r="A255" s="104"/>
      <c r="E255" s="104"/>
      <c r="F255" s="104"/>
      <c r="I255" s="104"/>
      <c r="N255" s="104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</sheetData>
  <sheetProtection/>
  <mergeCells count="2">
    <mergeCell ref="B1:D1"/>
    <mergeCell ref="E2:K3"/>
  </mergeCells>
  <dataValidations count="5">
    <dataValidation type="list" allowBlank="1" showErrorMessage="1" sqref="I5:I255">
      <formula1>Orçamento!$X$5:$X$186</formula1>
    </dataValidation>
    <dataValidation type="list" allowBlank="1" showErrorMessage="1" sqref="N5:N255">
      <formula1>"INCC (Média Geral),CUB - Custo Unitário Básico,IGP-DI,IGP-M,IPCA,INPC,SINAPI"</formula1>
    </dataValidation>
    <dataValidation type="decimal" operator="greaterThan" allowBlank="1" showErrorMessage="1" sqref="A5:A255">
      <formula1>0</formula1>
    </dataValidation>
    <dataValidation type="date" operator="greaterThan" allowBlank="1" showErrorMessage="1" sqref="F5:F255">
      <formula1>36526</formula1>
    </dataValidation>
    <dataValidation type="list" allowBlank="1" showErrorMessage="1" sqref="E5:E255">
      <formula1>"SINAPI-N,EMLURB,COMPESA,DNIT,DER,SEINFRA-CE,COMPOSIÇÃO,Coleta de Preços,DNOCS,SEDUC,SINAPI,CARUARU,SP_EDF,SP_INF,PINI"</formula1>
    </dataValidation>
  </dataValidations>
  <printOptions/>
  <pageMargins left="0.7875" right="0.7875" top="0.9840277777777777" bottom="0.9840277777777777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0"/>
  <sheetViews>
    <sheetView zoomScalePageLayoutView="0" workbookViewId="0" topLeftCell="A1">
      <selection activeCell="A4" sqref="A4:K16"/>
    </sheetView>
  </sheetViews>
  <sheetFormatPr defaultColWidth="14.421875" defaultRowHeight="15" customHeight="1"/>
  <cols>
    <col min="1" max="1" width="9.140625" style="0" customWidth="1"/>
    <col min="2" max="2" width="44.28125" style="0" customWidth="1"/>
    <col min="3" max="3" width="11.00390625" style="0" customWidth="1"/>
    <col min="4" max="4" width="6.28125" style="0" customWidth="1"/>
    <col min="5" max="5" width="11.00390625" style="0" customWidth="1"/>
    <col min="6" max="6" width="4.00390625" style="0" customWidth="1"/>
    <col min="7" max="7" width="10.7109375" style="0" customWidth="1"/>
    <col min="8" max="8" width="4.00390625" style="0" customWidth="1"/>
    <col min="9" max="9" width="10.7109375" style="0" customWidth="1"/>
    <col min="10" max="10" width="8.57421875" style="0" customWidth="1"/>
    <col min="11" max="11" width="11.00390625" style="0" bestFit="1" customWidth="1"/>
    <col min="12" max="26" width="8.7109375" style="0" customWidth="1"/>
  </cols>
  <sheetData>
    <row r="1" spans="1:26" ht="12" customHeight="1">
      <c r="A1" s="81" t="s">
        <v>251</v>
      </c>
      <c r="B1" s="2"/>
      <c r="C1" s="2"/>
      <c r="D1" s="2"/>
      <c r="E1" s="2"/>
      <c r="F1" s="2"/>
      <c r="G1" s="2"/>
      <c r="H1" s="2"/>
      <c r="I1" s="2"/>
      <c r="J1" s="2"/>
      <c r="K1" s="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2" customHeight="1">
      <c r="A2" s="82" t="s">
        <v>252</v>
      </c>
      <c r="B2" s="83" t="str">
        <f>'Planilha Desonerada'!A1</f>
        <v>REFORMA EM SALAS, GABINETES E COPAS DO EDF. DOM HELDER</v>
      </c>
      <c r="C2" s="2"/>
      <c r="D2" s="2"/>
      <c r="E2" s="2"/>
      <c r="F2" s="2"/>
      <c r="G2" s="2"/>
      <c r="H2" s="2"/>
      <c r="I2" s="2"/>
      <c r="J2" s="2"/>
      <c r="K2" s="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2" customHeight="1">
      <c r="A3" s="84"/>
      <c r="B3" s="85"/>
      <c r="C3" s="86"/>
      <c r="D3" s="133" t="s">
        <v>253</v>
      </c>
      <c r="E3" s="129"/>
      <c r="F3" s="133" t="s">
        <v>254</v>
      </c>
      <c r="G3" s="129"/>
      <c r="H3" s="133" t="s">
        <v>255</v>
      </c>
      <c r="I3" s="129"/>
      <c r="J3" s="133" t="s">
        <v>256</v>
      </c>
      <c r="K3" s="129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2" customHeight="1">
      <c r="A4" s="87" t="s">
        <v>257</v>
      </c>
      <c r="B4" s="87" t="s">
        <v>38</v>
      </c>
      <c r="C4" s="87" t="s">
        <v>258</v>
      </c>
      <c r="D4" s="87"/>
      <c r="E4" s="87"/>
      <c r="F4" s="87" t="s">
        <v>50</v>
      </c>
      <c r="G4" s="87" t="s">
        <v>259</v>
      </c>
      <c r="H4" s="87" t="s">
        <v>50</v>
      </c>
      <c r="I4" s="87" t="s">
        <v>259</v>
      </c>
      <c r="J4" s="88"/>
      <c r="K4" s="88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2" customHeight="1">
      <c r="A5" s="89"/>
      <c r="B5" s="88"/>
      <c r="C5" s="88"/>
      <c r="D5" s="88"/>
      <c r="E5" s="88"/>
      <c r="F5" s="88"/>
      <c r="G5" s="88"/>
      <c r="H5" s="88"/>
      <c r="I5" s="88"/>
      <c r="J5" s="88"/>
      <c r="K5" s="88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2" customHeight="1">
      <c r="A6" s="90">
        <f>'Planilha Desonerada'!A3</f>
        <v>1</v>
      </c>
      <c r="B6" s="88" t="str">
        <f>'Planilha Desonerada'!B3</f>
        <v>SERVIÇOS PRELIMINARES</v>
      </c>
      <c r="C6" s="91">
        <f>'Planilha Desonerada'!G3</f>
        <v>7235.49</v>
      </c>
      <c r="D6" s="91">
        <v>50</v>
      </c>
      <c r="E6" s="91">
        <f aca="true" t="shared" si="0" ref="E6:E13">$C6*D6/100</f>
        <v>3617.745</v>
      </c>
      <c r="F6" s="88">
        <v>50</v>
      </c>
      <c r="G6" s="91">
        <f aca="true" t="shared" si="1" ref="G6:G13">$C6*F6/100</f>
        <v>3617.745</v>
      </c>
      <c r="H6" s="88"/>
      <c r="I6" s="91">
        <f aca="true" t="shared" si="2" ref="I6:I13">$C6*H6/100</f>
        <v>0</v>
      </c>
      <c r="J6" s="91">
        <f aca="true" t="shared" si="3" ref="J6:K13">F6+H6+D6</f>
        <v>100</v>
      </c>
      <c r="K6" s="91">
        <f t="shared" si="3"/>
        <v>7235.49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2" customHeight="1">
      <c r="A7" s="90">
        <f>'Planilha Desonerada'!A12</f>
        <v>2</v>
      </c>
      <c r="B7" s="92" t="str">
        <f>'Planilha Desonerada'!B12</f>
        <v>PAREDES</v>
      </c>
      <c r="C7" s="91">
        <f>'Planilha Desonerada'!G12</f>
        <v>50894.41</v>
      </c>
      <c r="D7" s="91">
        <v>30</v>
      </c>
      <c r="E7" s="91">
        <f t="shared" si="0"/>
        <v>15268.323</v>
      </c>
      <c r="F7" s="88">
        <v>50</v>
      </c>
      <c r="G7" s="91">
        <f t="shared" si="1"/>
        <v>25447.205</v>
      </c>
      <c r="H7" s="88">
        <v>20</v>
      </c>
      <c r="I7" s="91">
        <f t="shared" si="2"/>
        <v>10178.882000000001</v>
      </c>
      <c r="J7" s="91">
        <f t="shared" si="3"/>
        <v>100</v>
      </c>
      <c r="K7" s="91">
        <f t="shared" si="3"/>
        <v>50894.41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2" customHeight="1">
      <c r="A8" s="90">
        <f>'Planilha Desonerada'!A15</f>
        <v>3</v>
      </c>
      <c r="B8" s="92" t="str">
        <f>'Planilha Desonerada'!B15</f>
        <v>TETO</v>
      </c>
      <c r="C8" s="91">
        <f>'Planilha Desonerada'!G15</f>
        <v>5348.7</v>
      </c>
      <c r="D8" s="91">
        <v>20</v>
      </c>
      <c r="E8" s="91">
        <f t="shared" si="0"/>
        <v>1069.74</v>
      </c>
      <c r="F8" s="88">
        <v>30</v>
      </c>
      <c r="G8" s="91">
        <f t="shared" si="1"/>
        <v>1604.61</v>
      </c>
      <c r="H8" s="88">
        <v>50</v>
      </c>
      <c r="I8" s="91">
        <f t="shared" si="2"/>
        <v>2674.35</v>
      </c>
      <c r="J8" s="91">
        <f t="shared" si="3"/>
        <v>100</v>
      </c>
      <c r="K8" s="91">
        <f t="shared" si="3"/>
        <v>5348.7</v>
      </c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2" customHeight="1">
      <c r="A9" s="90">
        <f>'Planilha Desonerada'!A18</f>
        <v>4</v>
      </c>
      <c r="B9" s="92" t="str">
        <f>'Planilha Desonerada'!B18</f>
        <v>REVESTIMENTOS</v>
      </c>
      <c r="C9" s="91">
        <f>'Planilha Desonerada'!G18</f>
        <v>11872.31</v>
      </c>
      <c r="D9" s="91">
        <v>10</v>
      </c>
      <c r="E9" s="91">
        <f t="shared" si="0"/>
        <v>1187.231</v>
      </c>
      <c r="F9" s="88">
        <v>40</v>
      </c>
      <c r="G9" s="91">
        <f t="shared" si="1"/>
        <v>4748.924</v>
      </c>
      <c r="H9" s="88">
        <v>50</v>
      </c>
      <c r="I9" s="91">
        <f t="shared" si="2"/>
        <v>5936.155</v>
      </c>
      <c r="J9" s="91">
        <f t="shared" si="3"/>
        <v>100</v>
      </c>
      <c r="K9" s="91">
        <f t="shared" si="3"/>
        <v>11872.31</v>
      </c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2" customHeight="1">
      <c r="A10" s="90">
        <f>'Planilha Desonerada'!A23</f>
        <v>5</v>
      </c>
      <c r="B10" s="92" t="str">
        <f>'Planilha Desonerada'!B23</f>
        <v>INSTALAÇÕES ELÉTRICAS/AR CONDICIONADO</v>
      </c>
      <c r="C10" s="91">
        <f>'Planilha Desonerada'!G23</f>
        <v>16999.300000000003</v>
      </c>
      <c r="D10" s="91"/>
      <c r="E10" s="91">
        <f t="shared" si="0"/>
        <v>0</v>
      </c>
      <c r="F10" s="88">
        <v>30</v>
      </c>
      <c r="G10" s="91">
        <f t="shared" si="1"/>
        <v>5099.790000000001</v>
      </c>
      <c r="H10" s="88">
        <v>70</v>
      </c>
      <c r="I10" s="91">
        <f t="shared" si="2"/>
        <v>11899.510000000002</v>
      </c>
      <c r="J10" s="91">
        <f t="shared" si="3"/>
        <v>100</v>
      </c>
      <c r="K10" s="91">
        <f t="shared" si="3"/>
        <v>16999.300000000003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2" customHeight="1">
      <c r="A11" s="90">
        <f>'Planilha Desonerada'!A31</f>
        <v>6</v>
      </c>
      <c r="B11" s="92" t="str">
        <f>'Planilha Desonerada'!B31</f>
        <v>ESQUADRIAS/MOBILIÁRIO/DIVERSOS</v>
      </c>
      <c r="C11" s="91">
        <f>'Planilha Desonerada'!G31</f>
        <v>113244.45</v>
      </c>
      <c r="D11" s="91"/>
      <c r="E11" s="91">
        <f t="shared" si="0"/>
        <v>0</v>
      </c>
      <c r="F11" s="88">
        <v>20</v>
      </c>
      <c r="G11" s="91">
        <f t="shared" si="1"/>
        <v>22648.89</v>
      </c>
      <c r="H11" s="88">
        <v>80</v>
      </c>
      <c r="I11" s="91">
        <f t="shared" si="2"/>
        <v>90595.56</v>
      </c>
      <c r="J11" s="91">
        <f t="shared" si="3"/>
        <v>100</v>
      </c>
      <c r="K11" s="91">
        <f t="shared" si="3"/>
        <v>113244.45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2" customHeight="1">
      <c r="A12" s="90">
        <f>'Planilha Desonerada'!A42</f>
        <v>7</v>
      </c>
      <c r="B12" s="92" t="str">
        <f>'Planilha Desonerada'!B42</f>
        <v>PINTURAS</v>
      </c>
      <c r="C12" s="91">
        <f>'Planilha Desonerada'!G42</f>
        <v>16084.3</v>
      </c>
      <c r="D12" s="91"/>
      <c r="E12" s="91">
        <f t="shared" si="0"/>
        <v>0</v>
      </c>
      <c r="F12" s="88">
        <v>50</v>
      </c>
      <c r="G12" s="91">
        <f t="shared" si="1"/>
        <v>8042.15</v>
      </c>
      <c r="H12" s="88">
        <v>50</v>
      </c>
      <c r="I12" s="91">
        <f t="shared" si="2"/>
        <v>8042.15</v>
      </c>
      <c r="J12" s="91">
        <f t="shared" si="3"/>
        <v>100</v>
      </c>
      <c r="K12" s="91">
        <f t="shared" si="3"/>
        <v>16084.3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2" customHeight="1">
      <c r="A13" s="90">
        <f>'Planilha Desonerada'!A45</f>
        <v>8</v>
      </c>
      <c r="B13" s="92" t="str">
        <f>'Planilha Desonerada'!B45</f>
        <v>LIMPEZA DA OBRA</v>
      </c>
      <c r="C13" s="91">
        <f>'Planilha Desonerada'!G45</f>
        <v>9381.6</v>
      </c>
      <c r="D13" s="91"/>
      <c r="E13" s="91">
        <f t="shared" si="0"/>
        <v>0</v>
      </c>
      <c r="F13" s="88">
        <v>30</v>
      </c>
      <c r="G13" s="91">
        <f t="shared" si="1"/>
        <v>2814.48</v>
      </c>
      <c r="H13" s="88">
        <v>70</v>
      </c>
      <c r="I13" s="91">
        <f t="shared" si="2"/>
        <v>6567.12</v>
      </c>
      <c r="J13" s="91">
        <f t="shared" si="3"/>
        <v>100</v>
      </c>
      <c r="K13" s="91">
        <f t="shared" si="3"/>
        <v>9381.6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2" customHeight="1">
      <c r="A14" s="89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2" customHeight="1">
      <c r="A15" s="133" t="s">
        <v>45</v>
      </c>
      <c r="B15" s="129"/>
      <c r="C15" s="91">
        <f>SUM(C6:C14)</f>
        <v>231060.56</v>
      </c>
      <c r="D15" s="135">
        <f>SUM(E6:E13)</f>
        <v>21143.039</v>
      </c>
      <c r="E15" s="129"/>
      <c r="F15" s="135">
        <f>SUM(G6:G13)</f>
        <v>74023.794</v>
      </c>
      <c r="G15" s="129"/>
      <c r="H15" s="135">
        <f>SUM(I6:I13)</f>
        <v>135893.72699999998</v>
      </c>
      <c r="I15" s="129"/>
      <c r="J15" s="136"/>
      <c r="K15" s="129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2" customHeight="1">
      <c r="A16" s="133" t="s">
        <v>256</v>
      </c>
      <c r="B16" s="129"/>
      <c r="C16" s="91"/>
      <c r="D16" s="135">
        <f>D15</f>
        <v>21143.039</v>
      </c>
      <c r="E16" s="129"/>
      <c r="F16" s="135">
        <f>F15+D16</f>
        <v>95166.833</v>
      </c>
      <c r="G16" s="129"/>
      <c r="H16" s="135">
        <f>H15+F16</f>
        <v>231060.56</v>
      </c>
      <c r="I16" s="129"/>
      <c r="J16" s="134">
        <f>SUM(K6:K13)</f>
        <v>231060.56</v>
      </c>
      <c r="K16" s="129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2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2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2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2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2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2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2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2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2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2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2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2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2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2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2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2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2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2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2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2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2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2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2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2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2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2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2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12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12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12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12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12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12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2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12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2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12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12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2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2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2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2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2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2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2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2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2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2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2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2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2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2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12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12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12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12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2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2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2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2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2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2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2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2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2" customHeigh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2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2" customHeight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2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2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2" customHeight="1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2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2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2" customHeight="1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2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2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2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2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2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2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2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2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2" customHeight="1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2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2" customHeight="1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2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2" customHeight="1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2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2" customHeight="1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2" customHeigh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2" customHeight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2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2" customHeight="1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2" customHeight="1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2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2" customHeight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2" customHeight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2" customHeight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2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2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2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2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2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2" customHeight="1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2" customHeight="1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2" customHeight="1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2" customHeight="1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2" customHeight="1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2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2" customHeight="1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2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2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2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2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2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2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2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2" customHeight="1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2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2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2" customHeight="1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2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2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2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2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2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2" customHeight="1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2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2" customHeight="1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2" customHeight="1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2" customHeight="1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2" customHeight="1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2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2" customHeight="1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2" customHeight="1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2" customHeigh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2" customHeight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2" customHeight="1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2" customHeight="1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2" customHeight="1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2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2" customHeight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2" customHeight="1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2" customHeight="1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2" customHeight="1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2" customHeight="1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2" customHeight="1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2" customHeight="1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2" customHeight="1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2" customHeight="1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2" customHeight="1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2" customHeight="1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2" customHeight="1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2" customHeight="1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2" customHeight="1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2" customHeight="1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2" customHeight="1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2" customHeight="1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2" customHeight="1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2" customHeight="1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2" customHeight="1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2" customHeight="1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2" customHeight="1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2" customHeight="1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2" customHeight="1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2" customHeight="1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2" customHeight="1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2" customHeight="1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2" customHeight="1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2" customHeight="1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2" customHeight="1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2" customHeight="1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2" customHeight="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2" customHeight="1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2" customHeight="1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2" customHeight="1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2" customHeight="1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2" customHeight="1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2" customHeight="1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2" customHeight="1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2" customHeight="1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2" customHeight="1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2" customHeight="1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2" customHeight="1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2" customHeight="1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2" customHeight="1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2" customHeight="1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2" customHeight="1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2" customHeight="1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2" customHeight="1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2" customHeight="1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2" customHeight="1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2" customHeight="1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2" customHeight="1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2" customHeight="1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2" customHeight="1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2" customHeight="1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2" customHeight="1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2" customHeight="1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2" customHeight="1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2" customHeight="1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2" customHeight="1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4">
    <mergeCell ref="H15:I15"/>
    <mergeCell ref="F15:G15"/>
    <mergeCell ref="D15:E15"/>
    <mergeCell ref="D16:E16"/>
    <mergeCell ref="H3:I3"/>
    <mergeCell ref="J3:K3"/>
    <mergeCell ref="F3:G3"/>
    <mergeCell ref="D3:E3"/>
    <mergeCell ref="A16:B16"/>
    <mergeCell ref="A15:B15"/>
    <mergeCell ref="J16:K16"/>
    <mergeCell ref="F16:G16"/>
    <mergeCell ref="H16:I16"/>
    <mergeCell ref="J15:K15"/>
  </mergeCells>
  <printOptions horizontalCentered="1"/>
  <pageMargins left="0.5118110236220472" right="0.5118110236220472" top="0.7874015748031497" bottom="0.787401574803149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8"/>
  <sheetViews>
    <sheetView tabSelected="1" zoomScalePageLayoutView="0" workbookViewId="0" topLeftCell="A1">
      <selection activeCell="A5" sqref="A5:C28"/>
    </sheetView>
  </sheetViews>
  <sheetFormatPr defaultColWidth="14.421875" defaultRowHeight="15" customHeight="1"/>
  <cols>
    <col min="1" max="1" width="7.421875" style="0" customWidth="1"/>
    <col min="2" max="2" width="49.28125" style="0" customWidth="1"/>
    <col min="3" max="3" width="10.8515625" style="0" customWidth="1"/>
    <col min="4" max="7" width="9.140625" style="0" customWidth="1"/>
    <col min="8" max="23" width="8.7109375" style="0" customWidth="1"/>
  </cols>
  <sheetData>
    <row r="1" spans="1:23" ht="12.75" customHeight="1">
      <c r="A1" s="93"/>
      <c r="B1" s="94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>
      <c r="A2" s="137" t="s">
        <v>260</v>
      </c>
      <c r="B2" s="131"/>
      <c r="C2" s="13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139" t="s">
        <v>261</v>
      </c>
      <c r="B3" s="131"/>
      <c r="C3" s="13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 customHeight="1">
      <c r="A4" s="96"/>
      <c r="B4" s="2"/>
      <c r="C4" s="9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 customHeight="1">
      <c r="A5" s="149" t="s">
        <v>252</v>
      </c>
      <c r="B5" s="140" t="s">
        <v>262</v>
      </c>
      <c r="C5" s="141"/>
      <c r="D5" s="98"/>
      <c r="E5" s="98"/>
      <c r="F5" s="98"/>
      <c r="G5" s="9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>
      <c r="A6" s="150" t="s">
        <v>263</v>
      </c>
      <c r="B6" s="143" t="s">
        <v>264</v>
      </c>
      <c r="C6" s="144" t="s">
        <v>265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 customHeight="1">
      <c r="A7" s="150" t="s">
        <v>257</v>
      </c>
      <c r="B7" s="144" t="s">
        <v>266</v>
      </c>
      <c r="C7" s="14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 customHeight="1">
      <c r="A8" s="151">
        <v>1</v>
      </c>
      <c r="B8" s="144" t="s">
        <v>267</v>
      </c>
      <c r="C8" s="14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 customHeight="1">
      <c r="A9" s="150" t="s">
        <v>268</v>
      </c>
      <c r="B9" s="144" t="s">
        <v>269</v>
      </c>
      <c r="C9" s="146">
        <v>0.012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 customHeight="1">
      <c r="A10" s="150" t="s">
        <v>270</v>
      </c>
      <c r="B10" s="144" t="s">
        <v>271</v>
      </c>
      <c r="C10" s="146">
        <f>C11+C12</f>
        <v>0.0973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 customHeight="1">
      <c r="A11" s="150" t="s">
        <v>272</v>
      </c>
      <c r="B11" s="144" t="s">
        <v>273</v>
      </c>
      <c r="C11" s="146">
        <v>0.035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 customHeight="1">
      <c r="A12" s="150" t="s">
        <v>274</v>
      </c>
      <c r="B12" s="144" t="s">
        <v>275</v>
      </c>
      <c r="C12" s="146">
        <v>0.0623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 customHeight="1">
      <c r="A13" s="150" t="s">
        <v>276</v>
      </c>
      <c r="B13" s="144" t="s">
        <v>277</v>
      </c>
      <c r="C13" s="146">
        <v>0.025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 customHeight="1">
      <c r="A14" s="150" t="s">
        <v>278</v>
      </c>
      <c r="B14" s="144" t="s">
        <v>279</v>
      </c>
      <c r="C14" s="146">
        <f>C15+C16+C17</f>
        <v>0.0865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 customHeight="1">
      <c r="A15" s="150" t="s">
        <v>280</v>
      </c>
      <c r="B15" s="144" t="s">
        <v>281</v>
      </c>
      <c r="C15" s="146" t="s">
        <v>282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 customHeight="1">
      <c r="A16" s="150" t="s">
        <v>283</v>
      </c>
      <c r="B16" s="144" t="s">
        <v>284</v>
      </c>
      <c r="C16" s="146">
        <v>0.05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 customHeight="1">
      <c r="A17" s="150" t="s">
        <v>285</v>
      </c>
      <c r="B17" s="144" t="s">
        <v>286</v>
      </c>
      <c r="C17" s="146"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 customHeight="1">
      <c r="A18" s="151">
        <v>2</v>
      </c>
      <c r="B18" s="144" t="s">
        <v>287</v>
      </c>
      <c r="C18" s="14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 customHeight="1">
      <c r="A19" s="150" t="s">
        <v>288</v>
      </c>
      <c r="B19" s="144" t="s">
        <v>289</v>
      </c>
      <c r="C19" s="146">
        <v>0.06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 customHeight="1">
      <c r="A20" s="151">
        <v>3</v>
      </c>
      <c r="B20" s="144" t="s">
        <v>290</v>
      </c>
      <c r="C20" s="147">
        <f>((1+C9)*(1+C10)*(1+C13)*(1+C19)/(1-C14))-1</f>
        <v>0.3207696194854952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 customHeight="1">
      <c r="A21" s="152"/>
      <c r="B21" s="144" t="s">
        <v>291</v>
      </c>
      <c r="C21" s="142" t="s">
        <v>292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 customHeight="1">
      <c r="A22" s="150"/>
      <c r="B22" s="142" t="s">
        <v>293</v>
      </c>
      <c r="C22" s="14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 customHeight="1">
      <c r="A23" s="153" t="s">
        <v>294</v>
      </c>
      <c r="B23" s="100"/>
      <c r="C23" s="9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 customHeight="1">
      <c r="A24" s="153" t="s">
        <v>295</v>
      </c>
      <c r="B24" s="2"/>
      <c r="C24" s="9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 customHeight="1">
      <c r="A25" s="153" t="s">
        <v>296</v>
      </c>
      <c r="B25" s="2"/>
      <c r="C25" s="9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 customHeight="1">
      <c r="A26" s="153" t="s">
        <v>297</v>
      </c>
      <c r="B26" s="2"/>
      <c r="C26" s="9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153" t="s">
        <v>298</v>
      </c>
      <c r="B27" s="2"/>
      <c r="C27" s="9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 customHeight="1">
      <c r="A28" s="153" t="s">
        <v>299</v>
      </c>
      <c r="B28" s="2"/>
      <c r="C28" s="9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 customHeight="1">
      <c r="A29" s="101"/>
      <c r="B29" s="102"/>
      <c r="C29" s="10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:C2"/>
    <mergeCell ref="A3:C3"/>
  </mergeCells>
  <printOptions/>
  <pageMargins left="0.511811024" right="0.511811024" top="0.787401575" bottom="0.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Vila Nova</dc:creator>
  <cp:keywords/>
  <dc:description/>
  <cp:lastModifiedBy>0796</cp:lastModifiedBy>
  <cp:lastPrinted>2019-10-09T13:30:29Z</cp:lastPrinted>
  <dcterms:created xsi:type="dcterms:W3CDTF">2019-08-29T14:06:06Z</dcterms:created>
  <dcterms:modified xsi:type="dcterms:W3CDTF">2019-10-30T15:35:00Z</dcterms:modified>
  <cp:category/>
  <cp:version/>
  <cp:contentType/>
  <cp:contentStatus/>
</cp:coreProperties>
</file>