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5840" activeTab="3"/>
  </bookViews>
  <sheets>
    <sheet name="Planilha Instalações Rest_Des" sheetId="1" r:id="rId1"/>
    <sheet name="Planilha Instalações Rest_Oner" sheetId="2" r:id="rId2"/>
    <sheet name="BDI" sheetId="3" r:id="rId3"/>
    <sheet name="CRONOGRAMA" sheetId="4" r:id="rId4"/>
    <sheet name="Plan3" sheetId="5" r:id="rId5"/>
  </sheets>
  <definedNames>
    <definedName name="medidas">#REF!</definedName>
  </definedNames>
  <calcPr fullCalcOnLoad="1"/>
</workbook>
</file>

<file path=xl/sharedStrings.xml><?xml version="1.0" encoding="utf-8"?>
<sst xmlns="http://schemas.openxmlformats.org/spreadsheetml/2006/main" count="372" uniqueCount="166">
  <si>
    <t>TRIBUNAL DE CONTAS DO ESTADO DE PERNAMBUCO</t>
  </si>
  <si>
    <t>GERÊNCIA DE IMÓVEIS – GIMO</t>
  </si>
  <si>
    <t>REFORMA DA INSTALAÇÃO ELÉTRICA DO RESTAURANTE O PORTO, LOCALIZADO NO TCE/PE</t>
  </si>
  <si>
    <t>ITEM</t>
  </si>
  <si>
    <t>DESCRIÇÃO</t>
  </si>
  <si>
    <t>UN</t>
  </si>
  <si>
    <t>QUANT.</t>
  </si>
  <si>
    <t>UNITÁRIO</t>
  </si>
  <si>
    <t>PARCIAL</t>
  </si>
  <si>
    <t>TOTAL</t>
  </si>
  <si>
    <t>1.0</t>
  </si>
  <si>
    <t>ADMINISTRAÇÃO DA OBRA</t>
  </si>
  <si>
    <t>1.1</t>
  </si>
  <si>
    <t>Engenheiro eletricista com encargos complementares</t>
  </si>
  <si>
    <t>h</t>
  </si>
  <si>
    <t>1.2</t>
  </si>
  <si>
    <t>Mestre de obras com encargos complementares</t>
  </si>
  <si>
    <t>1.3</t>
  </si>
  <si>
    <t>Caçamba estacionária para remoção de resíduos (devidamente licenciada para 6 m3)</t>
  </si>
  <si>
    <t>unid./7dias</t>
  </si>
  <si>
    <t>2.0</t>
  </si>
  <si>
    <t>CAIXA DE PASSAGEM</t>
  </si>
  <si>
    <t>2.1</t>
  </si>
  <si>
    <t>Caixa octogonal 3"x3", pvc, instalada em laje - Fornecimento e instalação. AF_12/2015</t>
  </si>
  <si>
    <t>Und</t>
  </si>
  <si>
    <t>2.2</t>
  </si>
  <si>
    <t>Caixa retangular 4"x2" alta (2,00m do piso), pvc, instalada em parede - fornecimento e instalação. AF_12/2015</t>
  </si>
  <si>
    <t>2.3</t>
  </si>
  <si>
    <t>Caixa retangular 4"x2" média (1,30m do piso), pvc, instalada em parede - fornecimento e instalação. AF_12/2015</t>
  </si>
  <si>
    <t>2.4</t>
  </si>
  <si>
    <t>Caixa retangular 4"x2" baixa (0,30m do piso), pvc, instalada em parede - fornecimento e instalação. AF_12/2015</t>
  </si>
  <si>
    <t>2.5</t>
  </si>
  <si>
    <t>Caixa retangular 4"x4" média (1,30m do piso), pvc, instalada em parede - fornecimento e instalação. AF_12/2015</t>
  </si>
  <si>
    <t>2.6</t>
  </si>
  <si>
    <t>Fornecimento e instalação de caixa de passagem metálica de sobrepor com tampa parafusada, dimensões 30x30x10cm</t>
  </si>
  <si>
    <t>3.0</t>
  </si>
  <si>
    <t>INTERRUPTOR E TOMADAS</t>
  </si>
  <si>
    <t>3.1</t>
  </si>
  <si>
    <t>Interruptor simples (1 módulo), 10A/250V, Incluindo suporte e placa -fornecimento e instalação. AF_12/2015</t>
  </si>
  <si>
    <t>3.2</t>
  </si>
  <si>
    <t>Interruptor simples (2 módulos), 10A/250V, Incluindo suporte e placa -fornecimento e instalação. AF_12/2015</t>
  </si>
  <si>
    <t>3.3</t>
  </si>
  <si>
    <t>Interruptor simples (4 módulos), 10A/250V, Incluindo suporte e placa -fornecimento e instalação. AF_12/2015</t>
  </si>
  <si>
    <t>3.4</t>
  </si>
  <si>
    <t>Tomada baixa de embutir (1 módulo), 2P+T 10A, incluindo suporte e placa - Fornecimento e instalação. AF 12_2015</t>
  </si>
  <si>
    <t>3.5</t>
  </si>
  <si>
    <t>Tomada média de embutir (1 módulo), 2P+T 10A, incluindo suporte e placa - Fornecimento e instalação. AF 12_2015</t>
  </si>
  <si>
    <t>4.0</t>
  </si>
  <si>
    <t>ELETRODUTOS</t>
  </si>
  <si>
    <t>4.1</t>
  </si>
  <si>
    <t>Eletroduto Flexível Corrugado, PVC, DN 25mm (3/4"), para circuitos terminais, instalado em forro - fornecimento e instalação. AF _12/2015</t>
  </si>
  <si>
    <t>m</t>
  </si>
  <si>
    <t>4.2</t>
  </si>
  <si>
    <t>Eletroduto Flexível Corrugado, PVC, DN 32mm (1"), para circuitos terminais, instalado em forro - fornecimento e instalação. AF _12/2015</t>
  </si>
  <si>
    <t>4.3</t>
  </si>
  <si>
    <t>Eletroduto de PVC rígido roscável DN 40mm (1 1/2"), INCL Conexões, fornecimento e instalação.</t>
  </si>
  <si>
    <t>4.4</t>
  </si>
  <si>
    <t>Eletroduto de PVC rígido roscável DN 50mm (2"), INCL conexões, fornecimento e instalação.</t>
  </si>
  <si>
    <t>4.5</t>
  </si>
  <si>
    <t>Luva para eletroduto, PVC, roscável, DN 60mm (2") - Fornecimento e instalação. AF_12/2015</t>
  </si>
  <si>
    <t>4.6</t>
  </si>
  <si>
    <t>Curva 90 graus para eletroduto, PVC, roscável, DN 50mm (1 1/2") - Fornecimento e instalação. AF_12/2015</t>
  </si>
  <si>
    <t>4.7</t>
  </si>
  <si>
    <t>Curva 90 graus para eletroduto, PVC, roscável, DN 60mm (2") - Fornecimento e instalação. AF_12/2015</t>
  </si>
  <si>
    <t>4.8</t>
  </si>
  <si>
    <t>Luva de emenda para eletroduto, aço galvanizado, DN 40mm (1 1/2"), aparente, instalada em teto - Fornecimento e instalação. AF_11/2016_P</t>
  </si>
  <si>
    <t>5.0</t>
  </si>
  <si>
    <t>CABOS</t>
  </si>
  <si>
    <t>5.2</t>
  </si>
  <si>
    <t>Cabo de cobre flexível isolado, 2,5 mm², anti-chama 450/750 V, para circuitos terminais - Fornecimento e instalação. AF_12/2015</t>
  </si>
  <si>
    <t>5.3</t>
  </si>
  <si>
    <t>Cabo de cobre flexível isolado, 4 mm², anti-chama 450/750 V, para circuitos terminais - Fornecimento e instalação. AF_12/2015</t>
  </si>
  <si>
    <t>5.4</t>
  </si>
  <si>
    <t>Cabo de cobre flexível isolado, 25 mm², anti-chama 0,6/1,0 kV, para distribuição - Fornecimento e instalação. AF_12/2015</t>
  </si>
  <si>
    <t>5.5</t>
  </si>
  <si>
    <t>Cabo de cobre flexível isolado,50 mm², anti-chama 0,6/1,0 kV, para distribuição - Fornecimento e instalação. AF_12/2015</t>
  </si>
  <si>
    <t>6.0</t>
  </si>
  <si>
    <t>QUADROS E DISJUNTORES</t>
  </si>
  <si>
    <t>6.1</t>
  </si>
  <si>
    <t>Quadro de distribuição de energia de embutir, em chapa metálica, para 50 disjuntores termomagnéticos monopolares, com barramento trifásico e neutro, fornecimento e instalação</t>
  </si>
  <si>
    <t>6.2</t>
  </si>
  <si>
    <t>Disjuntor Monopolar tipo DIN, corrente nominal de 10A - Fornecimento e instalação. AF_04/2016</t>
  </si>
  <si>
    <t>6.3</t>
  </si>
  <si>
    <t>Disjuntor Monopolar tipo DIN, corrente nominal de 16A - Fornecimento e instalação. AF_04/2016</t>
  </si>
  <si>
    <t>6.4</t>
  </si>
  <si>
    <t>Disjuntor Monopolar tipo DIN, corrente nominal de 20A - Fornecimento e instalação. AF_04/2016</t>
  </si>
  <si>
    <t>6.5</t>
  </si>
  <si>
    <t>Disjuntor Tripolar tipo DIN, corrente nominal de 25A - Fornecimento e instalação. AF_04/2016</t>
  </si>
  <si>
    <t>6.6</t>
  </si>
  <si>
    <t>Disjuntor Tripolar tipo DIN, corrente nominal de 20A - Fornecimento e instalação. AF_04/2016</t>
  </si>
  <si>
    <t>6.7</t>
  </si>
  <si>
    <t>Disjuntor Termomagnético tripolar padrão NEMA (Americano) 125 a 150A 240V, fornecimento e instalação.</t>
  </si>
  <si>
    <t>6.8</t>
  </si>
  <si>
    <t>Fornecimento e instalação de dispositivo DR, 4 polos, sensibilidade de 30mA, corrente de 25A, tipo AC</t>
  </si>
  <si>
    <t>6.9</t>
  </si>
  <si>
    <t>Fornecimento e instalação de dispositivo DR, 4 polos, sensibilidade de 30mA, corrente de 40A, tipo AC</t>
  </si>
  <si>
    <t>6.10</t>
  </si>
  <si>
    <t>Fornecimento e instalaçao de DPS, classe II, 275V</t>
  </si>
  <si>
    <t>7.0</t>
  </si>
  <si>
    <t>MALHA DE ATERRAMENTO</t>
  </si>
  <si>
    <t>Fornecimento e instalaçao de Dispositivo de Proteção contra Surtos (DPS), classe II, 275V</t>
  </si>
  <si>
    <t>7.1</t>
  </si>
  <si>
    <t>Haste de aterramento 3/4 para SPDA - Fornecimento e instalação. AF_12/2017</t>
  </si>
  <si>
    <t>7.2</t>
  </si>
  <si>
    <t>Caixa de inspeção para aterramento, circular, em polietileno, diâmetro interno = 0,3m. AF_05/2018.</t>
  </si>
  <si>
    <t>7.3</t>
  </si>
  <si>
    <t>Cabo de cobre nu 50mm² - Fornecimento e instalação</t>
  </si>
  <si>
    <t>7.4</t>
  </si>
  <si>
    <t>Cabo de cobre nu 25mm² - Fornecimento e instalação</t>
  </si>
  <si>
    <t>8.0</t>
  </si>
  <si>
    <t>RECOMPOSIÇÃO DO FORRO DE GESSO/REVESTIMENTO</t>
  </si>
  <si>
    <t>8.1</t>
  </si>
  <si>
    <t>Forro em placas de gesso, para ambientes comerciais. AF_05_2017_P</t>
  </si>
  <si>
    <t>m²</t>
  </si>
  <si>
    <t>8.2</t>
  </si>
  <si>
    <t>Recomposição de revestimento, em chapisco (chapisco com argamassa de cimento e areia no traço 1:3 )</t>
  </si>
  <si>
    <t>8.3</t>
  </si>
  <si>
    <t>Recomposição de revestimento em massa única ( massa única com traço 1:2:8 com cimento, cal e areia)</t>
  </si>
  <si>
    <t>9.0</t>
  </si>
  <si>
    <t>PINTURA</t>
  </si>
  <si>
    <t>9.1</t>
  </si>
  <si>
    <t>Aplicação de fundo selador acrílico em teto e parede, uma demão. AF_06/2014</t>
  </si>
  <si>
    <t>9.2</t>
  </si>
  <si>
    <t>Aplicação e lixamento de massa látex em teto e parede, duas demãos. AF_06/2014</t>
  </si>
  <si>
    <t>9.3</t>
  </si>
  <si>
    <t>Aplicação manual de pintura com tinta látex PVA em teto e parede, duas demãos. AF_06/2014</t>
  </si>
  <si>
    <t>VALOR TOTAL</t>
  </si>
  <si>
    <t>%</t>
  </si>
  <si>
    <t>COMPONENTES DO BDI</t>
  </si>
  <si>
    <t>PERCENTUAL</t>
  </si>
  <si>
    <t>DESPESAS INDIRETAS</t>
  </si>
  <si>
    <t>A</t>
  </si>
  <si>
    <t>DESPESAS FINANCEIRAS</t>
  </si>
  <si>
    <t>B</t>
  </si>
  <si>
    <t>ADMINISTRAÇÃO CENTRAL</t>
  </si>
  <si>
    <t>C</t>
  </si>
  <si>
    <t>CONTIGÊNCIAS, SEGUROS, GARANTIAS E RISCO</t>
  </si>
  <si>
    <t>D</t>
  </si>
  <si>
    <t>DESPESAS TRIBUTÁRIAS</t>
  </si>
  <si>
    <t>D1</t>
  </si>
  <si>
    <t>PIS E CONFINS</t>
  </si>
  <si>
    <t>D2</t>
  </si>
  <si>
    <t>ISS</t>
  </si>
  <si>
    <t>D3</t>
  </si>
  <si>
    <t>PARCELA SOBRE FATURAMENTO (DESONERAÇÃO)</t>
  </si>
  <si>
    <t>BENEFÍCIO</t>
  </si>
  <si>
    <t>E</t>
  </si>
  <si>
    <t>BENEFÍCIO DO CONSTRUTOR</t>
  </si>
  <si>
    <t>TAXA TOTAL DE BDI ADOTADA</t>
  </si>
  <si>
    <t>CÁLCULOS INTERMEDIÁRIOS</t>
  </si>
  <si>
    <t>1 + A</t>
  </si>
  <si>
    <t>1 + B</t>
  </si>
  <si>
    <t>1 + C</t>
  </si>
  <si>
    <t>1 + E</t>
  </si>
  <si>
    <t>1 - D</t>
  </si>
  <si>
    <t>(1 + A) X (1 + B) X (1 + C) X (1 +EC)</t>
  </si>
  <si>
    <t>[(1 + A) X (1 + B) X (1 + C) X (1 +EC)]/(1 - D)</t>
  </si>
  <si>
    <t>{[(1 + A) X (1 + B) X (1 + C) X (1 +EC)]/(1 - D)}- 1</t>
  </si>
  <si>
    <t>OBRA: REFORMA DAS INSTALAÇÕES ELÉTRICAS DO RESTAURANTE DO TCE</t>
  </si>
  <si>
    <t>CRONOGRAMA FÍSICO FINANCEIRO</t>
  </si>
  <si>
    <t>VALOR</t>
  </si>
  <si>
    <t>30 DIAS</t>
  </si>
  <si>
    <t>60 DIAS</t>
  </si>
  <si>
    <t>R$</t>
  </si>
  <si>
    <t>TOTAL DO ORÇAMENTO COM BDI 28,02%</t>
  </si>
  <si>
    <t>ACUMULADO</t>
  </si>
</sst>
</file>

<file path=xl/styles.xml><?xml version="1.0" encoding="utf-8"?>
<styleSheet xmlns="http://schemas.openxmlformats.org/spreadsheetml/2006/main">
  <numFmts count="1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* #,##0.00_-;\-* #,##0.00_-;_-* &quot;-&quot;??_-;_-@"/>
    <numFmt numFmtId="165" formatCode="_-* #,##0.00_-;\-* #,##0.00_-;_-* \-??_-;_-@"/>
    <numFmt numFmtId="166" formatCode="[$R$]\ #,##0.00"/>
    <numFmt numFmtId="167" formatCode="d\.m"/>
    <numFmt numFmtId="168" formatCode="#,##0.000"/>
    <numFmt numFmtId="169" formatCode="#,##0.0000"/>
    <numFmt numFmtId="170" formatCode="_(* #,##0.00_);_(* \(#,##0.00\);_(* &quot;-&quot;??_);_(@_)"/>
  </numFmts>
  <fonts count="4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name val="Calibri"/>
      <family val="0"/>
    </font>
    <font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i/>
      <u val="single"/>
      <sz val="10"/>
      <name val="Arial"/>
      <family val="0"/>
    </font>
    <font>
      <b/>
      <sz val="11"/>
      <color indexed="8"/>
      <name val="Calibri"/>
      <family val="0"/>
    </font>
    <font>
      <b/>
      <sz val="10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b/>
      <sz val="11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34" borderId="11" xfId="0" applyFont="1" applyFill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165" fontId="43" fillId="34" borderId="11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1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10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0" fontId="43" fillId="0" borderId="11" xfId="0" applyFont="1" applyBorder="1" applyAlignment="1">
      <alignment horizontal="left" vertical="center" wrapText="1"/>
    </xf>
    <xf numFmtId="0" fontId="42" fillId="34" borderId="11" xfId="0" applyFont="1" applyFill="1" applyBorder="1" applyAlignment="1">
      <alignment horizontal="left" vertical="center" wrapText="1"/>
    </xf>
    <xf numFmtId="166" fontId="42" fillId="34" borderId="12" xfId="0" applyNumberFormat="1" applyFont="1" applyFill="1" applyBorder="1" applyAlignment="1">
      <alignment horizontal="center" vertical="center" wrapText="1"/>
    </xf>
    <xf numFmtId="165" fontId="43" fillId="0" borderId="11" xfId="0" applyNumberFormat="1" applyFont="1" applyBorder="1" applyAlignment="1">
      <alignment horizontal="center" vertical="center" wrapText="1"/>
    </xf>
    <xf numFmtId="165" fontId="43" fillId="0" borderId="12" xfId="0" applyNumberFormat="1" applyFont="1" applyBorder="1" applyAlignment="1">
      <alignment horizontal="center" vertical="center" wrapText="1"/>
    </xf>
    <xf numFmtId="165" fontId="43" fillId="0" borderId="12" xfId="0" applyNumberFormat="1" applyFont="1" applyBorder="1" applyAlignment="1">
      <alignment vertical="center" wrapText="1"/>
    </xf>
    <xf numFmtId="167" fontId="42" fillId="0" borderId="10" xfId="0" applyNumberFormat="1" applyFont="1" applyBorder="1" applyAlignment="1">
      <alignment horizontal="center" vertical="center" wrapText="1"/>
    </xf>
    <xf numFmtId="166" fontId="42" fillId="0" borderId="13" xfId="0" applyNumberFormat="1" applyFont="1" applyBorder="1" applyAlignment="1">
      <alignment horizontal="right" vertical="center" wrapText="1"/>
    </xf>
    <xf numFmtId="166" fontId="42" fillId="33" borderId="13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4" fontId="6" fillId="0" borderId="14" xfId="0" applyNumberFormat="1" applyFont="1" applyBorder="1" applyAlignment="1">
      <alignment/>
    </xf>
    <xf numFmtId="10" fontId="6" fillId="0" borderId="14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9" fontId="6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4" fillId="0" borderId="14" xfId="0" applyFont="1" applyBorder="1" applyAlignment="1">
      <alignment horizontal="center"/>
    </xf>
    <xf numFmtId="0" fontId="44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10" fontId="0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left"/>
    </xf>
    <xf numFmtId="168" fontId="0" fillId="0" borderId="14" xfId="0" applyNumberFormat="1" applyFont="1" applyBorder="1" applyAlignment="1">
      <alignment/>
    </xf>
    <xf numFmtId="169" fontId="0" fillId="0" borderId="14" xfId="0" applyNumberFormat="1" applyFont="1" applyBorder="1" applyAlignment="1">
      <alignment/>
    </xf>
    <xf numFmtId="0" fontId="4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2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2" fillId="0" borderId="15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60"/>
  <sheetViews>
    <sheetView zoomScalePageLayoutView="0" workbookViewId="0" topLeftCell="A1">
      <selection activeCell="A1" sqref="A1:G1"/>
    </sheetView>
  </sheetViews>
  <sheetFormatPr defaultColWidth="14.421875" defaultRowHeight="15" customHeight="1"/>
  <cols>
    <col min="1" max="1" width="6.28125" style="0" customWidth="1"/>
    <col min="2" max="2" width="58.8515625" style="0" customWidth="1"/>
    <col min="3" max="3" width="5.7109375" style="0" customWidth="1"/>
    <col min="4" max="4" width="9.28125" style="0" customWidth="1"/>
    <col min="5" max="5" width="12.57421875" style="0" customWidth="1"/>
    <col min="6" max="6" width="9.28125" style="0" customWidth="1"/>
    <col min="7" max="7" width="12.421875" style="0" customWidth="1"/>
    <col min="8" max="8" width="8.7109375" style="0" customWidth="1"/>
    <col min="9" max="9" width="15.7109375" style="0" customWidth="1"/>
    <col min="10" max="24" width="8.7109375" style="0" customWidth="1"/>
  </cols>
  <sheetData>
    <row r="1" spans="1:24" ht="15">
      <c r="A1" s="58" t="s">
        <v>1</v>
      </c>
      <c r="B1" s="53"/>
      <c r="C1" s="53"/>
      <c r="D1" s="53"/>
      <c r="E1" s="53"/>
      <c r="F1" s="53"/>
      <c r="G1" s="5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>
      <c r="A2" s="58" t="s">
        <v>2</v>
      </c>
      <c r="B2" s="53"/>
      <c r="C2" s="53"/>
      <c r="D2" s="53"/>
      <c r="E2" s="53"/>
      <c r="F2" s="53"/>
      <c r="G2" s="5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52"/>
      <c r="B3" s="53"/>
      <c r="C3" s="53"/>
      <c r="D3" s="53"/>
      <c r="E3" s="53"/>
      <c r="F3" s="53"/>
      <c r="G3" s="5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2" t="s">
        <v>3</v>
      </c>
      <c r="B4" s="3" t="s">
        <v>4</v>
      </c>
      <c r="C4" s="3" t="s">
        <v>5</v>
      </c>
      <c r="D4" s="3" t="s">
        <v>6</v>
      </c>
      <c r="E4" s="4" t="s">
        <v>7</v>
      </c>
      <c r="F4" s="4" t="s">
        <v>8</v>
      </c>
      <c r="G4" s="5" t="s">
        <v>9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>
      <c r="A5" s="6" t="s">
        <v>10</v>
      </c>
      <c r="B5" s="28" t="s">
        <v>11</v>
      </c>
      <c r="C5" s="8"/>
      <c r="D5" s="8"/>
      <c r="E5" s="8"/>
      <c r="F5" s="8"/>
      <c r="G5" s="29">
        <f>SUM(F6:F8)</f>
        <v>5532.63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s="9" t="s">
        <v>12</v>
      </c>
      <c r="B6" s="27" t="s">
        <v>13</v>
      </c>
      <c r="C6" s="7" t="s">
        <v>14</v>
      </c>
      <c r="D6" s="30">
        <v>22.5</v>
      </c>
      <c r="E6" s="30">
        <v>82.43</v>
      </c>
      <c r="F6" s="30">
        <f>ROUND(D6*E6,2)</f>
        <v>1854.68</v>
      </c>
      <c r="G6" s="3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>
      <c r="A7" s="9" t="s">
        <v>15</v>
      </c>
      <c r="B7" s="27" t="s">
        <v>16</v>
      </c>
      <c r="C7" s="7" t="s">
        <v>14</v>
      </c>
      <c r="D7" s="30">
        <v>55</v>
      </c>
      <c r="E7" s="30">
        <v>44.29</v>
      </c>
      <c r="F7" s="30">
        <f>ROUND(D7*E7,2)</f>
        <v>2435.95</v>
      </c>
      <c r="G7" s="3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5.5">
      <c r="A8" s="9" t="s">
        <v>17</v>
      </c>
      <c r="B8" s="27" t="s">
        <v>18</v>
      </c>
      <c r="C8" s="7" t="s">
        <v>19</v>
      </c>
      <c r="D8" s="30">
        <v>4</v>
      </c>
      <c r="E8" s="30">
        <v>310.5</v>
      </c>
      <c r="F8" s="30">
        <f>ROUND(D8*E8,2)</f>
        <v>1242</v>
      </c>
      <c r="G8" s="3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>
      <c r="A9" s="6" t="s">
        <v>20</v>
      </c>
      <c r="B9" s="28" t="s">
        <v>21</v>
      </c>
      <c r="C9" s="8"/>
      <c r="D9" s="10"/>
      <c r="E9" s="10"/>
      <c r="F9" s="10"/>
      <c r="G9" s="29">
        <f>SUM(F10:F15)</f>
        <v>1200.47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5.5">
      <c r="A10" s="9" t="s">
        <v>22</v>
      </c>
      <c r="B10" s="27" t="s">
        <v>23</v>
      </c>
      <c r="C10" s="7" t="s">
        <v>24</v>
      </c>
      <c r="D10" s="30">
        <v>41</v>
      </c>
      <c r="E10" s="30">
        <v>7.92</v>
      </c>
      <c r="F10" s="30">
        <f aca="true" t="shared" si="0" ref="F10:F15">ROUND(D10*E10,2)</f>
        <v>324.72</v>
      </c>
      <c r="G10" s="3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5.5">
      <c r="A11" s="9" t="s">
        <v>25</v>
      </c>
      <c r="B11" s="27" t="s">
        <v>26</v>
      </c>
      <c r="C11" s="7" t="s">
        <v>24</v>
      </c>
      <c r="D11" s="30">
        <v>7</v>
      </c>
      <c r="E11" s="30">
        <v>19.07</v>
      </c>
      <c r="F11" s="30">
        <f t="shared" si="0"/>
        <v>133.49</v>
      </c>
      <c r="G11" s="3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25.5">
      <c r="A12" s="9" t="s">
        <v>27</v>
      </c>
      <c r="B12" s="27" t="s">
        <v>28</v>
      </c>
      <c r="C12" s="7" t="s">
        <v>24</v>
      </c>
      <c r="D12" s="30">
        <v>20</v>
      </c>
      <c r="E12" s="30">
        <v>10.21</v>
      </c>
      <c r="F12" s="30">
        <f t="shared" si="0"/>
        <v>204.2</v>
      </c>
      <c r="G12" s="3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25.5">
      <c r="A13" s="9" t="s">
        <v>29</v>
      </c>
      <c r="B13" s="27" t="s">
        <v>30</v>
      </c>
      <c r="C13" s="7" t="s">
        <v>24</v>
      </c>
      <c r="D13" s="30">
        <v>33</v>
      </c>
      <c r="E13" s="30">
        <v>6.88</v>
      </c>
      <c r="F13" s="30">
        <f t="shared" si="0"/>
        <v>227.04</v>
      </c>
      <c r="G13" s="3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25.5">
      <c r="A14" s="9" t="s">
        <v>31</v>
      </c>
      <c r="B14" s="27" t="s">
        <v>32</v>
      </c>
      <c r="C14" s="7" t="s">
        <v>24</v>
      </c>
      <c r="D14" s="30">
        <v>2</v>
      </c>
      <c r="E14" s="30">
        <v>13.31</v>
      </c>
      <c r="F14" s="30">
        <f t="shared" si="0"/>
        <v>26.62</v>
      </c>
      <c r="G14" s="3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25.5">
      <c r="A15" s="9" t="s">
        <v>33</v>
      </c>
      <c r="B15" s="27" t="s">
        <v>34</v>
      </c>
      <c r="C15" s="7" t="s">
        <v>24</v>
      </c>
      <c r="D15" s="30">
        <v>3</v>
      </c>
      <c r="E15" s="30">
        <v>94.8</v>
      </c>
      <c r="F15" s="30">
        <f t="shared" si="0"/>
        <v>284.4</v>
      </c>
      <c r="G15" s="3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>
      <c r="A16" s="6" t="s">
        <v>35</v>
      </c>
      <c r="B16" s="28" t="s">
        <v>36</v>
      </c>
      <c r="C16" s="8"/>
      <c r="D16" s="10"/>
      <c r="E16" s="10"/>
      <c r="F16" s="10"/>
      <c r="G16" s="29">
        <f>SUM(F17:F21)</f>
        <v>1207.04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25.5">
      <c r="A17" s="9" t="s">
        <v>37</v>
      </c>
      <c r="B17" s="27" t="s">
        <v>38</v>
      </c>
      <c r="C17" s="7" t="s">
        <v>24</v>
      </c>
      <c r="D17" s="30">
        <v>3</v>
      </c>
      <c r="E17" s="30">
        <v>20.46</v>
      </c>
      <c r="F17" s="30">
        <f>ROUND(D17*E17,2)</f>
        <v>61.38</v>
      </c>
      <c r="G17" s="3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25.5">
      <c r="A18" s="9" t="s">
        <v>39</v>
      </c>
      <c r="B18" s="27" t="s">
        <v>40</v>
      </c>
      <c r="C18" s="7" t="s">
        <v>24</v>
      </c>
      <c r="D18" s="30">
        <v>2</v>
      </c>
      <c r="E18" s="30">
        <v>32.46</v>
      </c>
      <c r="F18" s="30">
        <f>ROUND(D18*E18,2)</f>
        <v>64.92</v>
      </c>
      <c r="G18" s="3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25.5">
      <c r="A19" s="9" t="s">
        <v>41</v>
      </c>
      <c r="B19" s="27" t="s">
        <v>42</v>
      </c>
      <c r="C19" s="7" t="s">
        <v>24</v>
      </c>
      <c r="D19" s="30">
        <v>2</v>
      </c>
      <c r="E19" s="30">
        <v>60.87</v>
      </c>
      <c r="F19" s="30">
        <f>ROUND(D19*E19,2)</f>
        <v>121.74</v>
      </c>
      <c r="G19" s="3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25.5">
      <c r="A20" s="9" t="s">
        <v>43</v>
      </c>
      <c r="B20" s="27" t="s">
        <v>44</v>
      </c>
      <c r="C20" s="7" t="s">
        <v>24</v>
      </c>
      <c r="D20" s="30">
        <v>22</v>
      </c>
      <c r="E20" s="30">
        <v>21.7</v>
      </c>
      <c r="F20" s="30">
        <f>ROUND(D20*E20,2)</f>
        <v>477.4</v>
      </c>
      <c r="G20" s="3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25.5">
      <c r="A21" s="9" t="s">
        <v>45</v>
      </c>
      <c r="B21" s="27" t="s">
        <v>46</v>
      </c>
      <c r="C21" s="7" t="s">
        <v>24</v>
      </c>
      <c r="D21" s="30">
        <v>20</v>
      </c>
      <c r="E21" s="30">
        <v>24.08</v>
      </c>
      <c r="F21" s="30">
        <f>ROUND(D21*E21,2)</f>
        <v>481.6</v>
      </c>
      <c r="G21" s="3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>
      <c r="A22" s="6" t="s">
        <v>47</v>
      </c>
      <c r="B22" s="28" t="s">
        <v>48</v>
      </c>
      <c r="C22" s="8"/>
      <c r="D22" s="10"/>
      <c r="E22" s="10"/>
      <c r="F22" s="10"/>
      <c r="G22" s="29">
        <f>SUM(F23:F30)</f>
        <v>4224.039999999999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8.25">
      <c r="A23" s="9" t="s">
        <v>49</v>
      </c>
      <c r="B23" s="27" t="s">
        <v>50</v>
      </c>
      <c r="C23" s="7" t="s">
        <v>51</v>
      </c>
      <c r="D23" s="30">
        <v>230</v>
      </c>
      <c r="E23" s="30">
        <v>5.96</v>
      </c>
      <c r="F23" s="30">
        <f aca="true" t="shared" si="1" ref="F23:F30">ROUND(D23*E23,2)</f>
        <v>1370.8</v>
      </c>
      <c r="G23" s="3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8.25">
      <c r="A24" s="9" t="s">
        <v>52</v>
      </c>
      <c r="B24" s="27" t="s">
        <v>53</v>
      </c>
      <c r="C24" s="7" t="s">
        <v>51</v>
      </c>
      <c r="D24" s="30">
        <v>32</v>
      </c>
      <c r="E24" s="30">
        <v>7.74</v>
      </c>
      <c r="F24" s="30">
        <f t="shared" si="1"/>
        <v>247.68</v>
      </c>
      <c r="G24" s="3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5.5">
      <c r="A25" s="9" t="s">
        <v>54</v>
      </c>
      <c r="B25" s="27" t="s">
        <v>55</v>
      </c>
      <c r="C25" s="7" t="s">
        <v>51</v>
      </c>
      <c r="D25" s="30">
        <v>40</v>
      </c>
      <c r="E25" s="30">
        <v>26.72</v>
      </c>
      <c r="F25" s="30">
        <f t="shared" si="1"/>
        <v>1068.8</v>
      </c>
      <c r="G25" s="3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25.5">
      <c r="A26" s="9" t="s">
        <v>56</v>
      </c>
      <c r="B26" s="27" t="s">
        <v>57</v>
      </c>
      <c r="C26" s="7" t="s">
        <v>51</v>
      </c>
      <c r="D26" s="30">
        <v>40</v>
      </c>
      <c r="E26" s="30">
        <v>31.97</v>
      </c>
      <c r="F26" s="30">
        <f t="shared" si="1"/>
        <v>1278.8</v>
      </c>
      <c r="G26" s="3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25.5">
      <c r="A27" s="9" t="s">
        <v>58</v>
      </c>
      <c r="B27" s="27" t="s">
        <v>59</v>
      </c>
      <c r="C27" s="7" t="s">
        <v>24</v>
      </c>
      <c r="D27" s="30">
        <v>8</v>
      </c>
      <c r="E27" s="30">
        <v>12.37</v>
      </c>
      <c r="F27" s="30">
        <f t="shared" si="1"/>
        <v>98.96</v>
      </c>
      <c r="G27" s="3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25.5">
      <c r="A28" s="9" t="s">
        <v>60</v>
      </c>
      <c r="B28" s="27" t="s">
        <v>61</v>
      </c>
      <c r="C28" s="7" t="s">
        <v>24</v>
      </c>
      <c r="D28" s="30">
        <v>2</v>
      </c>
      <c r="E28" s="30">
        <v>15.34</v>
      </c>
      <c r="F28" s="30">
        <f t="shared" si="1"/>
        <v>30.68</v>
      </c>
      <c r="G28" s="3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25.5">
      <c r="A29" s="9" t="s">
        <v>62</v>
      </c>
      <c r="B29" s="27" t="s">
        <v>63</v>
      </c>
      <c r="C29" s="7" t="s">
        <v>24</v>
      </c>
      <c r="D29" s="30">
        <v>4</v>
      </c>
      <c r="E29" s="30">
        <v>19.74</v>
      </c>
      <c r="F29" s="30">
        <f t="shared" si="1"/>
        <v>78.96</v>
      </c>
      <c r="G29" s="3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8.25">
      <c r="A30" s="9" t="s">
        <v>64</v>
      </c>
      <c r="B30" s="27" t="s">
        <v>65</v>
      </c>
      <c r="C30" s="7" t="s">
        <v>24</v>
      </c>
      <c r="D30" s="30">
        <v>4</v>
      </c>
      <c r="E30" s="30">
        <v>12.34</v>
      </c>
      <c r="F30" s="30">
        <f t="shared" si="1"/>
        <v>49.36</v>
      </c>
      <c r="G30" s="3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>
      <c r="A31" s="6" t="s">
        <v>66</v>
      </c>
      <c r="B31" s="28" t="s">
        <v>67</v>
      </c>
      <c r="C31" s="8"/>
      <c r="D31" s="10"/>
      <c r="E31" s="10"/>
      <c r="F31" s="10"/>
      <c r="G31" s="29">
        <f>SUM(F32:F35)</f>
        <v>11721.96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25.5">
      <c r="A32" s="33">
        <v>43470</v>
      </c>
      <c r="B32" s="27" t="s">
        <v>69</v>
      </c>
      <c r="C32" s="7" t="s">
        <v>51</v>
      </c>
      <c r="D32" s="30">
        <v>1504.9</v>
      </c>
      <c r="E32" s="30">
        <v>2.9</v>
      </c>
      <c r="F32" s="30">
        <f>ROUND(D32*E32,2)</f>
        <v>4364.21</v>
      </c>
      <c r="G32" s="3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25.5">
      <c r="A33" s="33">
        <v>43501</v>
      </c>
      <c r="B33" s="27" t="s">
        <v>71</v>
      </c>
      <c r="C33" s="7" t="s">
        <v>51</v>
      </c>
      <c r="D33" s="30">
        <v>101</v>
      </c>
      <c r="E33" s="30">
        <v>4.75</v>
      </c>
      <c r="F33" s="30">
        <f>ROUND(D33*E33,2)</f>
        <v>479.75</v>
      </c>
      <c r="G33" s="3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25.5">
      <c r="A34" s="33">
        <v>43529</v>
      </c>
      <c r="B34" s="27" t="s">
        <v>73</v>
      </c>
      <c r="C34" s="7" t="s">
        <v>51</v>
      </c>
      <c r="D34" s="30">
        <v>40</v>
      </c>
      <c r="E34" s="30">
        <v>19.99</v>
      </c>
      <c r="F34" s="30">
        <f>ROUND(D34*E34,2)</f>
        <v>799.6</v>
      </c>
      <c r="G34" s="3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25.5">
      <c r="A35" s="33">
        <v>43560</v>
      </c>
      <c r="B35" s="27" t="s">
        <v>75</v>
      </c>
      <c r="C35" s="7" t="s">
        <v>51</v>
      </c>
      <c r="D35" s="30">
        <v>160</v>
      </c>
      <c r="E35" s="30">
        <v>37.99</v>
      </c>
      <c r="F35" s="30">
        <f>ROUND(D35*E35,2)</f>
        <v>6078.4</v>
      </c>
      <c r="G35" s="3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>
      <c r="A36" s="6" t="s">
        <v>76</v>
      </c>
      <c r="B36" s="28" t="s">
        <v>77</v>
      </c>
      <c r="C36" s="8"/>
      <c r="D36" s="10"/>
      <c r="E36" s="10"/>
      <c r="F36" s="10"/>
      <c r="G36" s="29">
        <f>SUM(F37:F46)</f>
        <v>2893.9000000000005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8.25">
      <c r="A37" s="9" t="s">
        <v>78</v>
      </c>
      <c r="B37" s="27" t="s">
        <v>79</v>
      </c>
      <c r="C37" s="7" t="s">
        <v>24</v>
      </c>
      <c r="D37" s="30">
        <v>1</v>
      </c>
      <c r="E37" s="30">
        <v>947.5</v>
      </c>
      <c r="F37" s="30">
        <f aca="true" t="shared" si="2" ref="F37:F46">ROUND(D37*E37,2)</f>
        <v>947.5</v>
      </c>
      <c r="G37" s="3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25.5">
      <c r="A38" s="9" t="s">
        <v>80</v>
      </c>
      <c r="B38" s="27" t="s">
        <v>81</v>
      </c>
      <c r="C38" s="7" t="s">
        <v>24</v>
      </c>
      <c r="D38" s="30">
        <v>12</v>
      </c>
      <c r="E38" s="30">
        <v>10</v>
      </c>
      <c r="F38" s="30">
        <f t="shared" si="2"/>
        <v>120</v>
      </c>
      <c r="G38" s="3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25.5">
      <c r="A39" s="9" t="s">
        <v>82</v>
      </c>
      <c r="B39" s="27" t="s">
        <v>83</v>
      </c>
      <c r="C39" s="7" t="s">
        <v>24</v>
      </c>
      <c r="D39" s="30">
        <v>1</v>
      </c>
      <c r="E39" s="30">
        <v>10.42</v>
      </c>
      <c r="F39" s="30">
        <f t="shared" si="2"/>
        <v>10.42</v>
      </c>
      <c r="G39" s="3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25.5">
      <c r="A40" s="9" t="s">
        <v>84</v>
      </c>
      <c r="B40" s="27" t="s">
        <v>85</v>
      </c>
      <c r="C40" s="7" t="s">
        <v>24</v>
      </c>
      <c r="D40" s="30">
        <v>6</v>
      </c>
      <c r="E40" s="30">
        <v>11.23</v>
      </c>
      <c r="F40" s="30">
        <f t="shared" si="2"/>
        <v>67.38</v>
      </c>
      <c r="G40" s="3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25.5">
      <c r="A41" s="9" t="s">
        <v>86</v>
      </c>
      <c r="B41" s="27" t="s">
        <v>87</v>
      </c>
      <c r="C41" s="7" t="s">
        <v>24</v>
      </c>
      <c r="D41" s="30">
        <v>1</v>
      </c>
      <c r="E41" s="30">
        <v>11.23</v>
      </c>
      <c r="F41" s="30">
        <f t="shared" si="2"/>
        <v>11.23</v>
      </c>
      <c r="G41" s="3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25.5">
      <c r="A42" s="9" t="s">
        <v>88</v>
      </c>
      <c r="B42" s="27" t="s">
        <v>89</v>
      </c>
      <c r="C42" s="7" t="s">
        <v>24</v>
      </c>
      <c r="D42" s="30">
        <v>2</v>
      </c>
      <c r="E42" s="30">
        <v>66.53</v>
      </c>
      <c r="F42" s="30">
        <f t="shared" si="2"/>
        <v>133.06</v>
      </c>
      <c r="G42" s="3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25.5">
      <c r="A43" s="9" t="s">
        <v>90</v>
      </c>
      <c r="B43" s="27" t="s">
        <v>91</v>
      </c>
      <c r="C43" s="7" t="s">
        <v>24</v>
      </c>
      <c r="D43" s="30">
        <v>2</v>
      </c>
      <c r="E43" s="30">
        <v>325.06</v>
      </c>
      <c r="F43" s="30">
        <f t="shared" si="2"/>
        <v>650.12</v>
      </c>
      <c r="G43" s="3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25.5">
      <c r="A44" s="9" t="s">
        <v>92</v>
      </c>
      <c r="B44" s="27" t="s">
        <v>93</v>
      </c>
      <c r="C44" s="7" t="s">
        <v>24</v>
      </c>
      <c r="D44" s="30">
        <v>1</v>
      </c>
      <c r="E44" s="30">
        <v>167.61</v>
      </c>
      <c r="F44" s="30">
        <f t="shared" si="2"/>
        <v>167.61</v>
      </c>
      <c r="G44" s="3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25.5">
      <c r="A45" s="9" t="s">
        <v>94</v>
      </c>
      <c r="B45" s="27" t="s">
        <v>95</v>
      </c>
      <c r="C45" s="7" t="s">
        <v>24</v>
      </c>
      <c r="D45" s="30">
        <v>1</v>
      </c>
      <c r="E45" s="30">
        <v>173.74</v>
      </c>
      <c r="F45" s="30">
        <f t="shared" si="2"/>
        <v>173.74</v>
      </c>
      <c r="G45" s="3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25.5">
      <c r="A46" s="9" t="s">
        <v>96</v>
      </c>
      <c r="B46" s="27" t="s">
        <v>100</v>
      </c>
      <c r="C46" s="7" t="s">
        <v>24</v>
      </c>
      <c r="D46" s="30">
        <v>4</v>
      </c>
      <c r="E46" s="30">
        <v>153.21</v>
      </c>
      <c r="F46" s="30">
        <f t="shared" si="2"/>
        <v>612.84</v>
      </c>
      <c r="G46" s="3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>
      <c r="A47" s="6" t="s">
        <v>98</v>
      </c>
      <c r="B47" s="28" t="s">
        <v>99</v>
      </c>
      <c r="C47" s="8"/>
      <c r="D47" s="10"/>
      <c r="E47" s="10"/>
      <c r="F47" s="10"/>
      <c r="G47" s="29">
        <f>SUM(F48:F51)</f>
        <v>581.85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25.5">
      <c r="A48" s="9" t="s">
        <v>101</v>
      </c>
      <c r="B48" s="27" t="s">
        <v>102</v>
      </c>
      <c r="C48" s="7" t="s">
        <v>24</v>
      </c>
      <c r="D48" s="30">
        <v>3</v>
      </c>
      <c r="E48" s="30">
        <v>81.19</v>
      </c>
      <c r="F48" s="30">
        <f>ROUND(D48*E48,2)</f>
        <v>243.57</v>
      </c>
      <c r="G48" s="3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25.5">
      <c r="A49" s="9" t="s">
        <v>103</v>
      </c>
      <c r="B49" s="27" t="s">
        <v>104</v>
      </c>
      <c r="C49" s="7" t="s">
        <v>24</v>
      </c>
      <c r="D49" s="30">
        <v>1</v>
      </c>
      <c r="E49" s="30">
        <v>24.68</v>
      </c>
      <c r="F49" s="30">
        <f>ROUND(D49*E49,2)</f>
        <v>24.68</v>
      </c>
      <c r="G49" s="3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>
      <c r="A50" s="9" t="s">
        <v>105</v>
      </c>
      <c r="B50" s="27" t="s">
        <v>106</v>
      </c>
      <c r="C50" s="7" t="s">
        <v>51</v>
      </c>
      <c r="D50" s="30">
        <v>3</v>
      </c>
      <c r="E50" s="30">
        <v>37.9</v>
      </c>
      <c r="F50" s="30">
        <f>ROUND(D50*E50,2)</f>
        <v>113.7</v>
      </c>
      <c r="G50" s="3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>
      <c r="A51" s="9" t="s">
        <v>107</v>
      </c>
      <c r="B51" s="27" t="s">
        <v>108</v>
      </c>
      <c r="C51" s="7" t="s">
        <v>51</v>
      </c>
      <c r="D51" s="30">
        <v>10</v>
      </c>
      <c r="E51" s="30">
        <v>19.99</v>
      </c>
      <c r="F51" s="30">
        <f>ROUND(D51*E51,2)</f>
        <v>199.9</v>
      </c>
      <c r="G51" s="3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">
      <c r="A52" s="6" t="s">
        <v>109</v>
      </c>
      <c r="B52" s="28" t="s">
        <v>110</v>
      </c>
      <c r="C52" s="8"/>
      <c r="D52" s="10"/>
      <c r="E52" s="10"/>
      <c r="F52" s="10"/>
      <c r="G52" s="29">
        <f>SUM(F53:F55)</f>
        <v>4552.360000000001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25.5">
      <c r="A53" s="9" t="s">
        <v>111</v>
      </c>
      <c r="B53" s="27" t="s">
        <v>112</v>
      </c>
      <c r="C53" s="7" t="s">
        <v>113</v>
      </c>
      <c r="D53" s="30">
        <v>160</v>
      </c>
      <c r="E53" s="30">
        <v>24.58</v>
      </c>
      <c r="F53" s="30">
        <f>ROUND(D53*E53,2)</f>
        <v>3932.8</v>
      </c>
      <c r="G53" s="3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25.5">
      <c r="A54" s="9" t="s">
        <v>114</v>
      </c>
      <c r="B54" s="27" t="s">
        <v>115</v>
      </c>
      <c r="C54" s="7" t="s">
        <v>113</v>
      </c>
      <c r="D54" s="30">
        <v>18</v>
      </c>
      <c r="E54" s="30">
        <v>6.3</v>
      </c>
      <c r="F54" s="30">
        <f>ROUND(D54*E54,2)</f>
        <v>113.4</v>
      </c>
      <c r="G54" s="3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25.5">
      <c r="A55" s="9" t="s">
        <v>116</v>
      </c>
      <c r="B55" s="27" t="s">
        <v>117</v>
      </c>
      <c r="C55" s="7" t="s">
        <v>113</v>
      </c>
      <c r="D55" s="30">
        <v>18</v>
      </c>
      <c r="E55" s="30">
        <v>28.12</v>
      </c>
      <c r="F55" s="30">
        <f>ROUND(D55*E55,2)</f>
        <v>506.16</v>
      </c>
      <c r="G55" s="3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">
      <c r="A56" s="6" t="s">
        <v>118</v>
      </c>
      <c r="B56" s="28" t="s">
        <v>119</v>
      </c>
      <c r="C56" s="8"/>
      <c r="D56" s="10"/>
      <c r="E56" s="10"/>
      <c r="F56" s="10"/>
      <c r="G56" s="29">
        <f>SUM(F57:F59)</f>
        <v>5945.2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25.5">
      <c r="A57" s="9" t="s">
        <v>120</v>
      </c>
      <c r="B57" s="27" t="s">
        <v>121</v>
      </c>
      <c r="C57" s="7" t="s">
        <v>113</v>
      </c>
      <c r="D57" s="30">
        <v>178</v>
      </c>
      <c r="E57" s="30">
        <v>2.2</v>
      </c>
      <c r="F57" s="30">
        <f>ROUND(D57*E57,2)</f>
        <v>391.6</v>
      </c>
      <c r="G57" s="3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25.5">
      <c r="A58" s="9" t="s">
        <v>122</v>
      </c>
      <c r="B58" s="27" t="s">
        <v>123</v>
      </c>
      <c r="C58" s="7" t="s">
        <v>113</v>
      </c>
      <c r="D58" s="30">
        <v>178</v>
      </c>
      <c r="E58" s="30">
        <v>18.9</v>
      </c>
      <c r="F58" s="30">
        <f>ROUND(D58*E58,2)</f>
        <v>3364.2</v>
      </c>
      <c r="G58" s="3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25.5">
      <c r="A59" s="9" t="s">
        <v>124</v>
      </c>
      <c r="B59" s="27" t="s">
        <v>125</v>
      </c>
      <c r="C59" s="7" t="s">
        <v>113</v>
      </c>
      <c r="D59" s="30">
        <v>178</v>
      </c>
      <c r="E59" s="30">
        <v>12.3</v>
      </c>
      <c r="F59" s="30">
        <f>ROUND(D59*E59,2)</f>
        <v>2189.4</v>
      </c>
      <c r="G59" s="3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">
      <c r="A60" s="55" t="s">
        <v>126</v>
      </c>
      <c r="B60" s="56"/>
      <c r="C60" s="56"/>
      <c r="D60" s="56"/>
      <c r="E60" s="56"/>
      <c r="F60" s="57"/>
      <c r="G60" s="34">
        <f>SUM(G5:G59)</f>
        <v>37859.45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</sheetData>
  <sheetProtection/>
  <mergeCells count="4">
    <mergeCell ref="A3:G3"/>
    <mergeCell ref="A60:F60"/>
    <mergeCell ref="A1:G1"/>
    <mergeCell ref="A2:G2"/>
  </mergeCells>
  <printOptions/>
  <pageMargins left="0.511805555555555" right="0.511805555555555" top="0.7875" bottom="0.7875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61"/>
  <sheetViews>
    <sheetView zoomScalePageLayoutView="0" workbookViewId="0" topLeftCell="A1">
      <selection activeCell="A1" sqref="A1:G1"/>
    </sheetView>
  </sheetViews>
  <sheetFormatPr defaultColWidth="14.421875" defaultRowHeight="15" customHeight="1"/>
  <cols>
    <col min="1" max="1" width="6.8515625" style="0" customWidth="1"/>
    <col min="2" max="2" width="58.8515625" style="0" customWidth="1"/>
    <col min="3" max="3" width="5.7109375" style="0" customWidth="1"/>
    <col min="4" max="4" width="9.28125" style="0" customWidth="1"/>
    <col min="5" max="5" width="11.28125" style="0" customWidth="1"/>
    <col min="6" max="6" width="9.28125" style="0" customWidth="1"/>
    <col min="7" max="7" width="12.421875" style="0" customWidth="1"/>
    <col min="8" max="24" width="8.7109375" style="0" customWidth="1"/>
  </cols>
  <sheetData>
    <row r="1" spans="1:24" ht="15">
      <c r="A1" s="59" t="s">
        <v>0</v>
      </c>
      <c r="B1" s="60"/>
      <c r="C1" s="60"/>
      <c r="D1" s="60"/>
      <c r="E1" s="60"/>
      <c r="F1" s="60"/>
      <c r="G1" s="6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>
      <c r="A2" s="58" t="s">
        <v>1</v>
      </c>
      <c r="B2" s="53"/>
      <c r="C2" s="53"/>
      <c r="D2" s="53"/>
      <c r="E2" s="53"/>
      <c r="F2" s="53"/>
      <c r="G2" s="5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58" t="s">
        <v>2</v>
      </c>
      <c r="B3" s="53"/>
      <c r="C3" s="53"/>
      <c r="D3" s="53"/>
      <c r="E3" s="53"/>
      <c r="F3" s="53"/>
      <c r="G3" s="5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52"/>
      <c r="B4" s="53"/>
      <c r="C4" s="53"/>
      <c r="D4" s="53"/>
      <c r="E4" s="53"/>
      <c r="F4" s="53"/>
      <c r="G4" s="5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>
      <c r="A5" s="2" t="s">
        <v>3</v>
      </c>
      <c r="B5" s="36" t="s">
        <v>4</v>
      </c>
      <c r="C5" s="3" t="s">
        <v>5</v>
      </c>
      <c r="D5" s="3" t="s">
        <v>6</v>
      </c>
      <c r="E5" s="4" t="s">
        <v>7</v>
      </c>
      <c r="F5" s="4" t="s">
        <v>8</v>
      </c>
      <c r="G5" s="5" t="s">
        <v>9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s="6" t="s">
        <v>10</v>
      </c>
      <c r="B6" s="28" t="s">
        <v>11</v>
      </c>
      <c r="C6" s="8"/>
      <c r="D6" s="8"/>
      <c r="E6" s="8"/>
      <c r="F6" s="8"/>
      <c r="G6" s="29">
        <f>SUM(F7:F9)</f>
        <v>6145.33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>
      <c r="A7" s="9" t="s">
        <v>12</v>
      </c>
      <c r="B7" s="27" t="s">
        <v>13</v>
      </c>
      <c r="C7" s="7" t="s">
        <v>14</v>
      </c>
      <c r="D7" s="30">
        <v>22.5</v>
      </c>
      <c r="E7" s="30">
        <v>95.15</v>
      </c>
      <c r="F7" s="30">
        <f>ROUND(D7*E7,2)</f>
        <v>2140.88</v>
      </c>
      <c r="G7" s="3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s="9" t="s">
        <v>15</v>
      </c>
      <c r="B8" s="27" t="s">
        <v>16</v>
      </c>
      <c r="C8" s="7" t="s">
        <v>14</v>
      </c>
      <c r="D8" s="30">
        <v>55</v>
      </c>
      <c r="E8" s="30">
        <v>50.99</v>
      </c>
      <c r="F8" s="30">
        <f>ROUND(D8*E8,2)</f>
        <v>2804.45</v>
      </c>
      <c r="G8" s="3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5.5">
      <c r="A9" s="9" t="s">
        <v>17</v>
      </c>
      <c r="B9" s="27" t="s">
        <v>18</v>
      </c>
      <c r="C9" s="7" t="s">
        <v>19</v>
      </c>
      <c r="D9" s="30">
        <v>4</v>
      </c>
      <c r="E9" s="30">
        <v>300</v>
      </c>
      <c r="F9" s="30">
        <f>ROUND(D9*E9,2)</f>
        <v>1200</v>
      </c>
      <c r="G9" s="3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>
      <c r="A10" s="6" t="s">
        <v>20</v>
      </c>
      <c r="B10" s="28" t="s">
        <v>21</v>
      </c>
      <c r="C10" s="8"/>
      <c r="D10" s="10"/>
      <c r="E10" s="10"/>
      <c r="F10" s="10"/>
      <c r="G10" s="29">
        <f>SUM(F11:F16)</f>
        <v>1263.94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5.5">
      <c r="A11" s="9" t="s">
        <v>22</v>
      </c>
      <c r="B11" s="27" t="s">
        <v>23</v>
      </c>
      <c r="C11" s="7" t="s">
        <v>24</v>
      </c>
      <c r="D11" s="30">
        <v>41</v>
      </c>
      <c r="E11" s="30">
        <v>8.45</v>
      </c>
      <c r="F11" s="30">
        <f aca="true" t="shared" si="0" ref="F11:F16">ROUND(D11*E11,2)</f>
        <v>346.45</v>
      </c>
      <c r="G11" s="3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25.5">
      <c r="A12" s="9" t="s">
        <v>25</v>
      </c>
      <c r="B12" s="27" t="s">
        <v>26</v>
      </c>
      <c r="C12" s="7" t="s">
        <v>24</v>
      </c>
      <c r="D12" s="30">
        <v>7</v>
      </c>
      <c r="E12" s="30">
        <v>20.96</v>
      </c>
      <c r="F12" s="30">
        <f t="shared" si="0"/>
        <v>146.72</v>
      </c>
      <c r="G12" s="3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25.5">
      <c r="A13" s="9" t="s">
        <v>27</v>
      </c>
      <c r="B13" s="27" t="s">
        <v>28</v>
      </c>
      <c r="C13" s="7" t="s">
        <v>24</v>
      </c>
      <c r="D13" s="30">
        <v>20</v>
      </c>
      <c r="E13" s="30">
        <v>11.12</v>
      </c>
      <c r="F13" s="30">
        <f t="shared" si="0"/>
        <v>222.4</v>
      </c>
      <c r="G13" s="3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25.5">
      <c r="A14" s="9" t="s">
        <v>29</v>
      </c>
      <c r="B14" s="27" t="s">
        <v>30</v>
      </c>
      <c r="C14" s="7" t="s">
        <v>24</v>
      </c>
      <c r="D14" s="30">
        <v>33</v>
      </c>
      <c r="E14" s="30">
        <v>7.42</v>
      </c>
      <c r="F14" s="30">
        <f t="shared" si="0"/>
        <v>244.86</v>
      </c>
      <c r="G14" s="3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25.5">
      <c r="A15" s="9" t="s">
        <v>31</v>
      </c>
      <c r="B15" s="27" t="s">
        <v>32</v>
      </c>
      <c r="C15" s="7" t="s">
        <v>24</v>
      </c>
      <c r="D15" s="30">
        <v>2</v>
      </c>
      <c r="E15" s="30">
        <v>14.37</v>
      </c>
      <c r="F15" s="30">
        <f t="shared" si="0"/>
        <v>28.74</v>
      </c>
      <c r="G15" s="3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5.5">
      <c r="A16" s="9" t="s">
        <v>33</v>
      </c>
      <c r="B16" s="27" t="s">
        <v>34</v>
      </c>
      <c r="C16" s="7" t="s">
        <v>24</v>
      </c>
      <c r="D16" s="30">
        <v>3</v>
      </c>
      <c r="E16" s="30">
        <v>91.59</v>
      </c>
      <c r="F16" s="30">
        <f t="shared" si="0"/>
        <v>274.77</v>
      </c>
      <c r="G16" s="3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>
      <c r="A17" s="6" t="s">
        <v>35</v>
      </c>
      <c r="B17" s="28" t="s">
        <v>36</v>
      </c>
      <c r="C17" s="8"/>
      <c r="D17" s="10"/>
      <c r="E17" s="10"/>
      <c r="F17" s="10"/>
      <c r="G17" s="29">
        <f>SUM(F18:F22)</f>
        <v>1271.54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25.5">
      <c r="A18" s="9" t="s">
        <v>37</v>
      </c>
      <c r="B18" s="27" t="s">
        <v>38</v>
      </c>
      <c r="C18" s="7" t="s">
        <v>24</v>
      </c>
      <c r="D18" s="30">
        <v>3</v>
      </c>
      <c r="E18" s="30">
        <v>21.54</v>
      </c>
      <c r="F18" s="30">
        <f>ROUND(D18*E18,2)</f>
        <v>64.62</v>
      </c>
      <c r="G18" s="3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25.5">
      <c r="A19" s="9" t="s">
        <v>39</v>
      </c>
      <c r="B19" s="27" t="s">
        <v>40</v>
      </c>
      <c r="C19" s="7" t="s">
        <v>24</v>
      </c>
      <c r="D19" s="30">
        <v>2</v>
      </c>
      <c r="E19" s="30">
        <v>34.13</v>
      </c>
      <c r="F19" s="30">
        <f>ROUND(D19*E19,2)</f>
        <v>68.26</v>
      </c>
      <c r="G19" s="3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25.5">
      <c r="A20" s="9" t="s">
        <v>41</v>
      </c>
      <c r="B20" s="27" t="s">
        <v>42</v>
      </c>
      <c r="C20" s="7" t="s">
        <v>24</v>
      </c>
      <c r="D20" s="30">
        <v>2</v>
      </c>
      <c r="E20" s="30">
        <v>63.82</v>
      </c>
      <c r="F20" s="30">
        <f>ROUND(D20*E20,2)</f>
        <v>127.64</v>
      </c>
      <c r="G20" s="3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25.5">
      <c r="A21" s="9" t="s">
        <v>43</v>
      </c>
      <c r="B21" s="27" t="s">
        <v>44</v>
      </c>
      <c r="C21" s="7" t="s">
        <v>24</v>
      </c>
      <c r="D21" s="30">
        <v>22</v>
      </c>
      <c r="E21" s="30">
        <v>22.81</v>
      </c>
      <c r="F21" s="30">
        <f>ROUND(D21*E21,2)</f>
        <v>501.82</v>
      </c>
      <c r="G21" s="3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25.5">
      <c r="A22" s="9" t="s">
        <v>45</v>
      </c>
      <c r="B22" s="27" t="s">
        <v>46</v>
      </c>
      <c r="C22" s="7" t="s">
        <v>24</v>
      </c>
      <c r="D22" s="30">
        <v>20</v>
      </c>
      <c r="E22" s="30">
        <v>25.46</v>
      </c>
      <c r="F22" s="30">
        <f>ROUND(D22*E22,2)</f>
        <v>509.2</v>
      </c>
      <c r="G22" s="3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>
      <c r="A23" s="6" t="s">
        <v>47</v>
      </c>
      <c r="B23" s="28" t="s">
        <v>48</v>
      </c>
      <c r="C23" s="8"/>
      <c r="D23" s="10"/>
      <c r="E23" s="10"/>
      <c r="F23" s="10"/>
      <c r="G23" s="29">
        <f>SUM(F24:F31)</f>
        <v>4275.960000000001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8.25">
      <c r="A24" s="9" t="s">
        <v>49</v>
      </c>
      <c r="B24" s="27" t="s">
        <v>50</v>
      </c>
      <c r="C24" s="7" t="s">
        <v>51</v>
      </c>
      <c r="D24" s="30">
        <v>230</v>
      </c>
      <c r="E24" s="30">
        <v>6.38</v>
      </c>
      <c r="F24" s="30">
        <f aca="true" t="shared" si="1" ref="F24:F31">ROUND(D24*E24,2)</f>
        <v>1467.4</v>
      </c>
      <c r="G24" s="3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8.25">
      <c r="A25" s="9" t="s">
        <v>52</v>
      </c>
      <c r="B25" s="27" t="s">
        <v>53</v>
      </c>
      <c r="C25" s="7" t="s">
        <v>51</v>
      </c>
      <c r="D25" s="30">
        <v>32</v>
      </c>
      <c r="E25" s="30">
        <v>8.23</v>
      </c>
      <c r="F25" s="30">
        <f t="shared" si="1"/>
        <v>263.36</v>
      </c>
      <c r="G25" s="3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25.5">
      <c r="A26" s="9" t="s">
        <v>54</v>
      </c>
      <c r="B26" s="27" t="s">
        <v>55</v>
      </c>
      <c r="C26" s="7" t="s">
        <v>51</v>
      </c>
      <c r="D26" s="30">
        <v>40</v>
      </c>
      <c r="E26" s="12">
        <v>25.82</v>
      </c>
      <c r="F26" s="30">
        <f t="shared" si="1"/>
        <v>1032.8</v>
      </c>
      <c r="G26" s="3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25.5">
      <c r="A27" s="9" t="s">
        <v>56</v>
      </c>
      <c r="B27" s="27" t="s">
        <v>57</v>
      </c>
      <c r="C27" s="7" t="s">
        <v>51</v>
      </c>
      <c r="D27" s="30">
        <v>40</v>
      </c>
      <c r="E27" s="12">
        <v>30.89</v>
      </c>
      <c r="F27" s="30">
        <f t="shared" si="1"/>
        <v>1235.6</v>
      </c>
      <c r="G27" s="3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25.5">
      <c r="A28" s="9" t="s">
        <v>58</v>
      </c>
      <c r="B28" s="27" t="s">
        <v>59</v>
      </c>
      <c r="C28" s="7" t="s">
        <v>24</v>
      </c>
      <c r="D28" s="30">
        <v>8</v>
      </c>
      <c r="E28" s="12">
        <v>13.31</v>
      </c>
      <c r="F28" s="30">
        <f t="shared" si="1"/>
        <v>106.48</v>
      </c>
      <c r="G28" s="3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25.5">
      <c r="A29" s="9" t="s">
        <v>60</v>
      </c>
      <c r="B29" s="27" t="s">
        <v>61</v>
      </c>
      <c r="C29" s="7" t="s">
        <v>24</v>
      </c>
      <c r="D29" s="30">
        <v>2</v>
      </c>
      <c r="E29" s="12">
        <v>16.56</v>
      </c>
      <c r="F29" s="30">
        <f t="shared" si="1"/>
        <v>33.12</v>
      </c>
      <c r="G29" s="3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25.5">
      <c r="A30" s="9" t="s">
        <v>62</v>
      </c>
      <c r="B30" s="27" t="s">
        <v>63</v>
      </c>
      <c r="C30" s="7" t="s">
        <v>24</v>
      </c>
      <c r="D30" s="30">
        <v>4</v>
      </c>
      <c r="E30" s="12">
        <v>21.15</v>
      </c>
      <c r="F30" s="30">
        <f t="shared" si="1"/>
        <v>84.6</v>
      </c>
      <c r="G30" s="3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8.25">
      <c r="A31" s="9" t="s">
        <v>64</v>
      </c>
      <c r="B31" s="27" t="s">
        <v>65</v>
      </c>
      <c r="C31" s="7" t="s">
        <v>24</v>
      </c>
      <c r="D31" s="30">
        <v>4</v>
      </c>
      <c r="E31" s="12">
        <v>13.15</v>
      </c>
      <c r="F31" s="30">
        <f t="shared" si="1"/>
        <v>52.6</v>
      </c>
      <c r="G31" s="3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>
      <c r="A32" s="6" t="s">
        <v>66</v>
      </c>
      <c r="B32" s="28" t="s">
        <v>67</v>
      </c>
      <c r="C32" s="8"/>
      <c r="D32" s="10"/>
      <c r="E32" s="10"/>
      <c r="F32" s="10"/>
      <c r="G32" s="29">
        <f>SUM(F33:F36)</f>
        <v>11976.69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25.5">
      <c r="A33" s="9" t="s">
        <v>68</v>
      </c>
      <c r="B33" s="27" t="s">
        <v>69</v>
      </c>
      <c r="C33" s="7" t="s">
        <v>51</v>
      </c>
      <c r="D33" s="30">
        <v>1504.9</v>
      </c>
      <c r="E33" s="12">
        <v>3.02</v>
      </c>
      <c r="F33" s="30">
        <f>ROUND(D33*E33,2)</f>
        <v>4544.8</v>
      </c>
      <c r="G33" s="3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25.5">
      <c r="A34" s="9" t="s">
        <v>70</v>
      </c>
      <c r="B34" s="27" t="s">
        <v>71</v>
      </c>
      <c r="C34" s="7" t="s">
        <v>51</v>
      </c>
      <c r="D34" s="30">
        <v>101</v>
      </c>
      <c r="E34" s="12">
        <v>4.89</v>
      </c>
      <c r="F34" s="30">
        <f>ROUND(D34*E34,2)</f>
        <v>493.89</v>
      </c>
      <c r="G34" s="3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25.5">
      <c r="A35" s="9" t="s">
        <v>72</v>
      </c>
      <c r="B35" s="27" t="s">
        <v>73</v>
      </c>
      <c r="C35" s="7" t="s">
        <v>51</v>
      </c>
      <c r="D35" s="30">
        <v>40</v>
      </c>
      <c r="E35" s="12">
        <v>20.21</v>
      </c>
      <c r="F35" s="30">
        <f>ROUND(D35*E35,2)</f>
        <v>808.4</v>
      </c>
      <c r="G35" s="3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25.5">
      <c r="A36" s="9" t="s">
        <v>74</v>
      </c>
      <c r="B36" s="27" t="s">
        <v>75</v>
      </c>
      <c r="C36" s="7" t="s">
        <v>51</v>
      </c>
      <c r="D36" s="30">
        <v>160</v>
      </c>
      <c r="E36" s="12">
        <v>38.31</v>
      </c>
      <c r="F36" s="30">
        <f>ROUND(D36*E36,2)</f>
        <v>6129.6</v>
      </c>
      <c r="G36" s="3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>
      <c r="A37" s="6" t="s">
        <v>76</v>
      </c>
      <c r="B37" s="28" t="s">
        <v>77</v>
      </c>
      <c r="C37" s="8"/>
      <c r="D37" s="10"/>
      <c r="E37" s="10"/>
      <c r="F37" s="10"/>
      <c r="G37" s="29">
        <f>SUM(F38:F47)</f>
        <v>2891.34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8.25">
      <c r="A38" s="9" t="s">
        <v>78</v>
      </c>
      <c r="B38" s="27" t="s">
        <v>79</v>
      </c>
      <c r="C38" s="7" t="s">
        <v>24</v>
      </c>
      <c r="D38" s="30">
        <v>1</v>
      </c>
      <c r="E38" s="30">
        <v>969.34</v>
      </c>
      <c r="F38" s="30">
        <f aca="true" t="shared" si="2" ref="F38:F47">ROUND(D38*E38,2)</f>
        <v>969.34</v>
      </c>
      <c r="G38" s="3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25.5">
      <c r="A39" s="9" t="s">
        <v>80</v>
      </c>
      <c r="B39" s="27" t="s">
        <v>81</v>
      </c>
      <c r="C39" s="7" t="s">
        <v>24</v>
      </c>
      <c r="D39" s="30">
        <v>12</v>
      </c>
      <c r="E39" s="30">
        <v>10.13</v>
      </c>
      <c r="F39" s="30">
        <f t="shared" si="2"/>
        <v>121.56</v>
      </c>
      <c r="G39" s="3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25.5">
      <c r="A40" s="9" t="s">
        <v>82</v>
      </c>
      <c r="B40" s="27" t="s">
        <v>83</v>
      </c>
      <c r="C40" s="7" t="s">
        <v>24</v>
      </c>
      <c r="D40" s="30">
        <v>1</v>
      </c>
      <c r="E40" s="30">
        <v>10.6</v>
      </c>
      <c r="F40" s="30">
        <f t="shared" si="2"/>
        <v>10.6</v>
      </c>
      <c r="G40" s="3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25.5">
      <c r="A41" s="9" t="s">
        <v>84</v>
      </c>
      <c r="B41" s="27" t="s">
        <v>85</v>
      </c>
      <c r="C41" s="7" t="s">
        <v>24</v>
      </c>
      <c r="D41" s="30">
        <v>6</v>
      </c>
      <c r="E41" s="30">
        <v>11.48</v>
      </c>
      <c r="F41" s="30">
        <f t="shared" si="2"/>
        <v>68.88</v>
      </c>
      <c r="G41" s="3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25.5">
      <c r="A42" s="9" t="s">
        <v>86</v>
      </c>
      <c r="B42" s="27" t="s">
        <v>87</v>
      </c>
      <c r="C42" s="7" t="s">
        <v>24</v>
      </c>
      <c r="D42" s="30">
        <v>1</v>
      </c>
      <c r="E42" s="30">
        <v>11.48</v>
      </c>
      <c r="F42" s="30">
        <f t="shared" si="2"/>
        <v>11.48</v>
      </c>
      <c r="G42" s="3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25.5">
      <c r="A43" s="9" t="s">
        <v>88</v>
      </c>
      <c r="B43" s="27" t="s">
        <v>89</v>
      </c>
      <c r="C43" s="7" t="s">
        <v>24</v>
      </c>
      <c r="D43" s="30">
        <v>2</v>
      </c>
      <c r="E43" s="30">
        <v>67.26</v>
      </c>
      <c r="F43" s="30">
        <f t="shared" si="2"/>
        <v>134.52</v>
      </c>
      <c r="G43" s="3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25.5">
      <c r="A44" s="9" t="s">
        <v>90</v>
      </c>
      <c r="B44" s="27" t="s">
        <v>91</v>
      </c>
      <c r="C44" s="7" t="s">
        <v>24</v>
      </c>
      <c r="D44" s="30">
        <v>2</v>
      </c>
      <c r="E44" s="30">
        <v>326.52</v>
      </c>
      <c r="F44" s="30">
        <f t="shared" si="2"/>
        <v>653.04</v>
      </c>
      <c r="G44" s="3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25.5">
      <c r="A45" s="9" t="s">
        <v>92</v>
      </c>
      <c r="B45" s="27" t="s">
        <v>93</v>
      </c>
      <c r="C45" s="7" t="s">
        <v>24</v>
      </c>
      <c r="D45" s="30">
        <v>1</v>
      </c>
      <c r="E45" s="12">
        <v>161.94</v>
      </c>
      <c r="F45" s="30">
        <f t="shared" si="2"/>
        <v>161.94</v>
      </c>
      <c r="G45" s="3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25.5">
      <c r="A46" s="9" t="s">
        <v>94</v>
      </c>
      <c r="B46" s="27" t="s">
        <v>95</v>
      </c>
      <c r="C46" s="7" t="s">
        <v>24</v>
      </c>
      <c r="D46" s="30">
        <v>1</v>
      </c>
      <c r="E46" s="12">
        <v>167.86</v>
      </c>
      <c r="F46" s="30">
        <f t="shared" si="2"/>
        <v>167.86</v>
      </c>
      <c r="G46" s="3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>
      <c r="A47" s="9" t="s">
        <v>96</v>
      </c>
      <c r="B47" s="27" t="s">
        <v>97</v>
      </c>
      <c r="C47" s="7" t="s">
        <v>24</v>
      </c>
      <c r="D47" s="30">
        <v>4</v>
      </c>
      <c r="E47" s="12">
        <v>148.03</v>
      </c>
      <c r="F47" s="30">
        <f t="shared" si="2"/>
        <v>592.12</v>
      </c>
      <c r="G47" s="3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>
      <c r="A48" s="6" t="s">
        <v>98</v>
      </c>
      <c r="B48" s="28" t="s">
        <v>99</v>
      </c>
      <c r="C48" s="8"/>
      <c r="D48" s="10"/>
      <c r="E48" s="10"/>
      <c r="F48" s="10"/>
      <c r="G48" s="29">
        <f>SUM(F49:F52)</f>
        <v>590.4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25.5">
      <c r="A49" s="9" t="s">
        <v>101</v>
      </c>
      <c r="B49" s="27" t="s">
        <v>102</v>
      </c>
      <c r="C49" s="7" t="s">
        <v>24</v>
      </c>
      <c r="D49" s="30">
        <v>3</v>
      </c>
      <c r="E49" s="30">
        <v>82.64</v>
      </c>
      <c r="F49" s="30">
        <f>ROUND(D49*E49,2)</f>
        <v>247.92</v>
      </c>
      <c r="G49" s="3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25.5">
      <c r="A50" s="9" t="s">
        <v>103</v>
      </c>
      <c r="B50" s="27" t="s">
        <v>104</v>
      </c>
      <c r="C50" s="7" t="s">
        <v>24</v>
      </c>
      <c r="D50" s="30">
        <v>1</v>
      </c>
      <c r="E50" s="30">
        <v>25.45</v>
      </c>
      <c r="F50" s="30">
        <f>ROUND(D50*E50,2)</f>
        <v>25.45</v>
      </c>
      <c r="G50" s="3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>
      <c r="A51" s="9" t="s">
        <v>105</v>
      </c>
      <c r="B51" s="27" t="s">
        <v>106</v>
      </c>
      <c r="C51" s="7" t="s">
        <v>51</v>
      </c>
      <c r="D51" s="30">
        <v>3</v>
      </c>
      <c r="E51" s="30">
        <v>38.31</v>
      </c>
      <c r="F51" s="30">
        <f>ROUND(D51*E51,2)</f>
        <v>114.93</v>
      </c>
      <c r="G51" s="3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">
      <c r="A52" s="9" t="s">
        <v>107</v>
      </c>
      <c r="B52" s="27" t="s">
        <v>108</v>
      </c>
      <c r="C52" s="7" t="s">
        <v>51</v>
      </c>
      <c r="D52" s="30">
        <v>10</v>
      </c>
      <c r="E52" s="30">
        <v>20.21</v>
      </c>
      <c r="F52" s="30">
        <f>ROUND(D52*E52,2)</f>
        <v>202.1</v>
      </c>
      <c r="G52" s="3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">
      <c r="A53" s="6" t="s">
        <v>109</v>
      </c>
      <c r="B53" s="28" t="s">
        <v>110</v>
      </c>
      <c r="C53" s="8"/>
      <c r="D53" s="10"/>
      <c r="E53" s="10"/>
      <c r="F53" s="10"/>
      <c r="G53" s="29">
        <f>SUM(F54:F56)</f>
        <v>4887.32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25.5">
      <c r="A54" s="9" t="s">
        <v>111</v>
      </c>
      <c r="B54" s="27" t="s">
        <v>112</v>
      </c>
      <c r="C54" s="7" t="s">
        <v>113</v>
      </c>
      <c r="D54" s="30">
        <v>160</v>
      </c>
      <c r="E54" s="30">
        <v>26.39</v>
      </c>
      <c r="F54" s="30">
        <f>ROUND(D54*E54,2)</f>
        <v>4222.4</v>
      </c>
      <c r="G54" s="3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25.5">
      <c r="A55" s="9" t="s">
        <v>114</v>
      </c>
      <c r="B55" s="27" t="s">
        <v>115</v>
      </c>
      <c r="C55" s="7" t="s">
        <v>113</v>
      </c>
      <c r="D55" s="30">
        <v>18</v>
      </c>
      <c r="E55" s="30">
        <v>6.9</v>
      </c>
      <c r="F55" s="30">
        <f>ROUND(D55*E55,2)</f>
        <v>124.2</v>
      </c>
      <c r="G55" s="3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25.5">
      <c r="A56" s="9" t="s">
        <v>116</v>
      </c>
      <c r="B56" s="27" t="s">
        <v>117</v>
      </c>
      <c r="C56" s="7" t="s">
        <v>113</v>
      </c>
      <c r="D56" s="30">
        <v>18</v>
      </c>
      <c r="E56" s="30">
        <v>30.04</v>
      </c>
      <c r="F56" s="30">
        <f>ROUND(D56*E56,2)</f>
        <v>540.72</v>
      </c>
      <c r="G56" s="3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">
      <c r="A57" s="6" t="s">
        <v>118</v>
      </c>
      <c r="B57" s="28" t="s">
        <v>119</v>
      </c>
      <c r="C57" s="8"/>
      <c r="D57" s="10"/>
      <c r="E57" s="10"/>
      <c r="F57" s="10"/>
      <c r="G57" s="29">
        <f>SUM(F58:F60)</f>
        <v>6404.4400000000005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25.5">
      <c r="A58" s="9" t="s">
        <v>120</v>
      </c>
      <c r="B58" s="27" t="s">
        <v>121</v>
      </c>
      <c r="C58" s="7" t="s">
        <v>113</v>
      </c>
      <c r="D58" s="30">
        <v>178</v>
      </c>
      <c r="E58" s="30">
        <v>2.33</v>
      </c>
      <c r="F58" s="30">
        <f>ROUND(D58*E58,2)</f>
        <v>414.74</v>
      </c>
      <c r="G58" s="3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25.5">
      <c r="A59" s="9" t="s">
        <v>122</v>
      </c>
      <c r="B59" s="27" t="s">
        <v>123</v>
      </c>
      <c r="C59" s="7" t="s">
        <v>113</v>
      </c>
      <c r="D59" s="30">
        <v>178</v>
      </c>
      <c r="E59" s="30">
        <v>20.7</v>
      </c>
      <c r="F59" s="30">
        <f>ROUND(D59*E59,2)</f>
        <v>3684.6</v>
      </c>
      <c r="G59" s="3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25.5">
      <c r="A60" s="9" t="s">
        <v>124</v>
      </c>
      <c r="B60" s="27" t="s">
        <v>125</v>
      </c>
      <c r="C60" s="7" t="s">
        <v>113</v>
      </c>
      <c r="D60" s="30">
        <v>178</v>
      </c>
      <c r="E60" s="30">
        <v>12.95</v>
      </c>
      <c r="F60" s="30">
        <f>ROUND(D60*E60,2)</f>
        <v>2305.1</v>
      </c>
      <c r="G60" s="3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">
      <c r="A61" s="55" t="s">
        <v>126</v>
      </c>
      <c r="B61" s="56"/>
      <c r="C61" s="56"/>
      <c r="D61" s="56"/>
      <c r="E61" s="56"/>
      <c r="F61" s="57"/>
      <c r="G61" s="35">
        <f>SUM(G6:G60)</f>
        <v>39706.96000000001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</sheetData>
  <sheetProtection/>
  <mergeCells count="5">
    <mergeCell ref="A61:F61"/>
    <mergeCell ref="A1:G1"/>
    <mergeCell ref="A2:G2"/>
    <mergeCell ref="A3:G3"/>
    <mergeCell ref="A4:G4"/>
  </mergeCells>
  <printOptions/>
  <pageMargins left="0.511805555555555" right="0.511805555555555" top="0.7875" bottom="0.7875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2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" width="9.140625" style="0" customWidth="1"/>
    <col min="3" max="3" width="57.421875" style="0" customWidth="1"/>
    <col min="4" max="4" width="14.28125" style="0" customWidth="1"/>
    <col min="5" max="9" width="9.140625" style="0" customWidth="1"/>
    <col min="10" max="24" width="8.7109375" style="0" customWidth="1"/>
  </cols>
  <sheetData>
    <row r="1" spans="1:24" ht="15" customHeight="1">
      <c r="A1" s="11"/>
      <c r="B1" s="13"/>
      <c r="C1" s="17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12.75" customHeight="1">
      <c r="A2" s="18"/>
      <c r="B2" s="45" t="s">
        <v>3</v>
      </c>
      <c r="C2" s="45" t="s">
        <v>128</v>
      </c>
      <c r="D2" s="45" t="s">
        <v>129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ht="12.75" customHeight="1">
      <c r="A3" s="18"/>
      <c r="B3" s="45">
        <v>1</v>
      </c>
      <c r="C3" s="45" t="s">
        <v>130</v>
      </c>
      <c r="D3" s="46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12.75" customHeight="1">
      <c r="A4" s="11"/>
      <c r="B4" s="47" t="s">
        <v>131</v>
      </c>
      <c r="C4" s="44" t="s">
        <v>132</v>
      </c>
      <c r="D4" s="48">
        <v>0.0143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ht="12.75" customHeight="1">
      <c r="A5" s="11"/>
      <c r="B5" s="47" t="s">
        <v>133</v>
      </c>
      <c r="C5" s="44" t="s">
        <v>134</v>
      </c>
      <c r="D5" s="48">
        <v>0.05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12.75" customHeight="1">
      <c r="A6" s="11"/>
      <c r="B6" s="47" t="s">
        <v>135</v>
      </c>
      <c r="C6" s="49" t="s">
        <v>136</v>
      </c>
      <c r="D6" s="48">
        <v>0.0262</v>
      </c>
      <c r="E6" s="19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12.75" customHeight="1">
      <c r="A7" s="11"/>
      <c r="B7" s="47" t="s">
        <v>137</v>
      </c>
      <c r="C7" s="49" t="s">
        <v>138</v>
      </c>
      <c r="D7" s="48">
        <v>0.0865</v>
      </c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2.75" customHeight="1">
      <c r="A8" s="11"/>
      <c r="B8" s="47" t="s">
        <v>139</v>
      </c>
      <c r="C8" s="49" t="s">
        <v>140</v>
      </c>
      <c r="D8" s="48">
        <v>0.0365</v>
      </c>
      <c r="E8" s="19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12.75" customHeight="1">
      <c r="A9" s="11"/>
      <c r="B9" s="47" t="s">
        <v>141</v>
      </c>
      <c r="C9" s="49" t="s">
        <v>142</v>
      </c>
      <c r="D9" s="48">
        <v>0.05</v>
      </c>
      <c r="E9" s="19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2.75" customHeight="1">
      <c r="A10" s="11"/>
      <c r="B10" s="47" t="s">
        <v>143</v>
      </c>
      <c r="C10" s="49" t="s">
        <v>144</v>
      </c>
      <c r="D10" s="4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2.75" customHeight="1">
      <c r="A11" s="11"/>
      <c r="B11" s="47">
        <v>2</v>
      </c>
      <c r="C11" s="49" t="s">
        <v>145</v>
      </c>
      <c r="D11" s="48"/>
      <c r="E11" s="19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2.75" customHeight="1">
      <c r="A12" s="11"/>
      <c r="B12" s="47" t="s">
        <v>146</v>
      </c>
      <c r="C12" s="49" t="s">
        <v>147</v>
      </c>
      <c r="D12" s="48">
        <v>0.07</v>
      </c>
      <c r="E12" s="19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12.75" customHeight="1">
      <c r="A13" s="11"/>
      <c r="B13" s="47">
        <v>3</v>
      </c>
      <c r="C13" s="49" t="s">
        <v>148</v>
      </c>
      <c r="D13" s="48">
        <f>D22</f>
        <v>0.2801561910344832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ht="12.75" customHeight="1">
      <c r="A14" s="11"/>
      <c r="B14" s="47"/>
      <c r="C14" s="45" t="s">
        <v>149</v>
      </c>
      <c r="D14" s="48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12.75" customHeight="1">
      <c r="A15" s="11"/>
      <c r="B15" s="47"/>
      <c r="C15" s="44" t="s">
        <v>150</v>
      </c>
      <c r="D15" s="50">
        <f>1+(D4/1)</f>
        <v>1.0143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12.75" customHeight="1">
      <c r="A16" s="11"/>
      <c r="B16" s="47"/>
      <c r="C16" s="44" t="s">
        <v>151</v>
      </c>
      <c r="D16" s="50">
        <f>1+(D5/1)</f>
        <v>1.05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ht="12.75" customHeight="1">
      <c r="A17" s="11"/>
      <c r="B17" s="47"/>
      <c r="C17" s="44" t="s">
        <v>152</v>
      </c>
      <c r="D17" s="50">
        <f>1+(D6/1)</f>
        <v>1.0262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ht="12.75" customHeight="1">
      <c r="A18" s="11"/>
      <c r="B18" s="47"/>
      <c r="C18" s="44" t="s">
        <v>153</v>
      </c>
      <c r="D18" s="50">
        <f>1+(D12/1)</f>
        <v>1.07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12.75" customHeight="1">
      <c r="A19" s="11"/>
      <c r="B19" s="47"/>
      <c r="C19" s="44" t="s">
        <v>154</v>
      </c>
      <c r="D19" s="51">
        <f>1-(D7/1)</f>
        <v>0.9135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ht="12.75" customHeight="1">
      <c r="A20" s="11"/>
      <c r="B20" s="47"/>
      <c r="C20" s="44" t="s">
        <v>155</v>
      </c>
      <c r="D20" s="51">
        <f>D15*D16*D17*D18</f>
        <v>1.1694226805100003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ht="12.75" customHeight="1">
      <c r="A21" s="11"/>
      <c r="B21" s="47"/>
      <c r="C21" s="44" t="s">
        <v>156</v>
      </c>
      <c r="D21" s="51">
        <f>D20/D19</f>
        <v>1.2801561910344832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ht="12.75" customHeight="1">
      <c r="A22" s="11"/>
      <c r="B22" s="47"/>
      <c r="C22" s="44" t="s">
        <v>157</v>
      </c>
      <c r="D22" s="51">
        <f>D21-1</f>
        <v>0.2801561910344832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ht="12.75" customHeight="1">
      <c r="A23" s="11"/>
      <c r="B23" s="13"/>
      <c r="C23" s="11"/>
      <c r="D23" s="2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ht="12.75" customHeight="1">
      <c r="A24" s="11"/>
      <c r="B24" s="13"/>
      <c r="C24" s="11"/>
      <c r="D24" s="2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ht="12.75" customHeight="1">
      <c r="A25" s="11"/>
      <c r="B25" s="13"/>
      <c r="C25" s="11"/>
      <c r="D25" s="21"/>
      <c r="E25" s="14"/>
      <c r="F25" s="14"/>
      <c r="G25" s="14"/>
      <c r="H25" s="14"/>
      <c r="I25" s="14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ht="12.75" customHeight="1">
      <c r="A26" s="11"/>
      <c r="B26" s="11"/>
      <c r="C26" s="11"/>
      <c r="D26" s="21"/>
      <c r="E26" s="14"/>
      <c r="F26" s="14"/>
      <c r="G26" s="14"/>
      <c r="H26" s="14"/>
      <c r="I26" s="14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12.75" customHeight="1">
      <c r="A27" s="11"/>
      <c r="B27" s="13"/>
      <c r="C27" s="11"/>
      <c r="D27" s="21"/>
      <c r="E27" s="22"/>
      <c r="F27" s="14"/>
      <c r="G27" s="14"/>
      <c r="H27" s="14"/>
      <c r="I27" s="14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ht="12.75" customHeight="1">
      <c r="A28" s="11"/>
      <c r="B28" s="13"/>
      <c r="C28" s="11"/>
      <c r="D28" s="23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ht="12.75" customHeight="1">
      <c r="A29" s="11"/>
      <c r="B29" s="13"/>
      <c r="C29" s="11"/>
      <c r="D29" s="19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ht="12.75" customHeight="1">
      <c r="A30" s="11"/>
      <c r="B30" s="13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ht="12.75" customHeight="1">
      <c r="A31" s="11"/>
      <c r="B31" s="1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ht="12.75" customHeight="1">
      <c r="A32" s="11"/>
      <c r="B32" s="1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ht="12.75" customHeight="1">
      <c r="A33" s="11"/>
      <c r="B33" s="13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12.75" customHeight="1">
      <c r="A34" s="11"/>
      <c r="B34" s="1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2.75" customHeight="1">
      <c r="A35" s="11"/>
      <c r="B35" s="1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12.75" customHeight="1">
      <c r="A36" s="11"/>
      <c r="B36" s="1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12.75" customHeight="1">
      <c r="A37" s="11"/>
      <c r="B37" s="1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2.75" customHeight="1">
      <c r="A38" s="11"/>
      <c r="B38" s="1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2.75" customHeight="1">
      <c r="A39" s="11"/>
      <c r="B39" s="1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12.75" customHeight="1">
      <c r="A40" s="11"/>
      <c r="B40" s="1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2.75" customHeight="1">
      <c r="A41" s="11"/>
      <c r="B41" s="1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12.75" customHeight="1">
      <c r="A42" s="11"/>
      <c r="B42" s="1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2.75" customHeight="1">
      <c r="A43" s="11"/>
      <c r="B43" s="1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2.75" customHeight="1">
      <c r="A44" s="11"/>
      <c r="B44" s="13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2.75" customHeight="1">
      <c r="A45" s="11"/>
      <c r="B45" s="13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2.75" customHeight="1">
      <c r="A46" s="11"/>
      <c r="B46" s="13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2.75" customHeight="1">
      <c r="A47" s="11"/>
      <c r="B47" s="13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ht="12.75" customHeight="1">
      <c r="A48" s="11"/>
      <c r="B48" s="13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ht="12.75" customHeight="1">
      <c r="A49" s="11"/>
      <c r="B49" s="13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ht="12.75" customHeight="1">
      <c r="A50" s="11"/>
      <c r="B50" s="13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ht="12.75" customHeight="1">
      <c r="A51" s="11"/>
      <c r="B51" s="13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ht="12.75" customHeight="1">
      <c r="A52" s="11"/>
      <c r="B52" s="13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ht="12.75" customHeight="1">
      <c r="A53" s="11"/>
      <c r="B53" s="13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4" ht="12.75" customHeight="1">
      <c r="A54" s="11"/>
      <c r="B54" s="13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 ht="12.75" customHeight="1">
      <c r="A55" s="11"/>
      <c r="B55" s="13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4" ht="12.75" customHeight="1">
      <c r="A56" s="11"/>
      <c r="B56" s="13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24" ht="12.75" customHeight="1">
      <c r="A57" s="11"/>
      <c r="B57" s="13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24" ht="12.75" customHeight="1">
      <c r="A58" s="11"/>
      <c r="B58" s="13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1:24" ht="12.75" customHeight="1">
      <c r="A59" s="11"/>
      <c r="B59" s="13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spans="1:24" ht="12.75" customHeight="1">
      <c r="A60" s="11"/>
      <c r="B60" s="13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 ht="12.75" customHeight="1">
      <c r="A61" s="11"/>
      <c r="B61" s="13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spans="1:24" ht="12.75" customHeight="1">
      <c r="A62" s="11"/>
      <c r="B62" s="13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 spans="1:24" ht="12.75" customHeight="1">
      <c r="A63" s="11"/>
      <c r="B63" s="13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1:24" ht="12.75" customHeight="1">
      <c r="A64" s="11"/>
      <c r="B64" s="13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spans="1:24" ht="12.75" customHeight="1">
      <c r="A65" s="11"/>
      <c r="B65" s="13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1:24" ht="12.75" customHeight="1">
      <c r="A66" s="11"/>
      <c r="B66" s="13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</row>
    <row r="67" spans="1:24" ht="12.75" customHeight="1">
      <c r="A67" s="11"/>
      <c r="B67" s="13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  <row r="68" spans="1:24" ht="12.75" customHeight="1">
      <c r="A68" s="11"/>
      <c r="B68" s="13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</row>
    <row r="69" spans="1:24" ht="12.75" customHeight="1">
      <c r="A69" s="11"/>
      <c r="B69" s="13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</row>
    <row r="70" spans="1:24" ht="12.75" customHeight="1">
      <c r="A70" s="11"/>
      <c r="B70" s="13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 ht="12.75" customHeight="1">
      <c r="A71" s="11"/>
      <c r="B71" s="13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4" ht="12.75" customHeight="1">
      <c r="A72" s="11"/>
      <c r="B72" s="13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4" ht="12.75" customHeight="1">
      <c r="A73" s="11"/>
      <c r="B73" s="13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1:24" ht="12.75" customHeight="1">
      <c r="A74" s="11"/>
      <c r="B74" s="13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1:24" ht="12.75" customHeight="1">
      <c r="A75" s="11"/>
      <c r="B75" s="13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 ht="12.75" customHeight="1">
      <c r="A76" s="11"/>
      <c r="B76" s="13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1:24" ht="12.75" customHeight="1">
      <c r="A77" s="11"/>
      <c r="B77" s="13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  <row r="78" spans="1:24" ht="12.75" customHeight="1">
      <c r="A78" s="11"/>
      <c r="B78" s="13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</row>
    <row r="79" spans="1:24" ht="12.75" customHeight="1">
      <c r="A79" s="11"/>
      <c r="B79" s="13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</row>
    <row r="80" spans="1:24" ht="12.75" customHeight="1">
      <c r="A80" s="11"/>
      <c r="B80" s="13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</row>
    <row r="81" spans="1:24" ht="12.75" customHeight="1">
      <c r="A81" s="11"/>
      <c r="B81" s="13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</row>
    <row r="82" spans="1:24" ht="12.75" customHeight="1">
      <c r="A82" s="11"/>
      <c r="B82" s="13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</row>
    <row r="83" spans="1:24" ht="12.75" customHeight="1">
      <c r="A83" s="11"/>
      <c r="B83" s="13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</row>
    <row r="84" spans="1:24" ht="12.75" customHeight="1">
      <c r="A84" s="11"/>
      <c r="B84" s="13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</row>
    <row r="85" spans="1:24" ht="12.75" customHeight="1">
      <c r="A85" s="11"/>
      <c r="B85" s="13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</row>
    <row r="86" spans="1:24" ht="12.75" customHeight="1">
      <c r="A86" s="11"/>
      <c r="B86" s="13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</row>
    <row r="87" spans="1:24" ht="12.75" customHeight="1">
      <c r="A87" s="11"/>
      <c r="B87" s="13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</row>
    <row r="88" spans="1:24" ht="12.75" customHeight="1">
      <c r="A88" s="11"/>
      <c r="B88" s="13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</row>
    <row r="89" spans="1:24" ht="12.75" customHeight="1">
      <c r="A89" s="11"/>
      <c r="B89" s="13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</row>
    <row r="90" spans="1:24" ht="12.75" customHeight="1">
      <c r="A90" s="11"/>
      <c r="B90" s="13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</row>
    <row r="91" spans="1:24" ht="12.75" customHeight="1">
      <c r="A91" s="11"/>
      <c r="B91" s="13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</row>
    <row r="92" spans="1:24" ht="12.75" customHeight="1">
      <c r="A92" s="11"/>
      <c r="B92" s="13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</row>
    <row r="93" spans="1:24" ht="12.75" customHeight="1">
      <c r="A93" s="11"/>
      <c r="B93" s="13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</row>
    <row r="94" spans="1:24" ht="12.75" customHeight="1">
      <c r="A94" s="11"/>
      <c r="B94" s="13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</row>
    <row r="95" spans="1:24" ht="12.75" customHeight="1">
      <c r="A95" s="11"/>
      <c r="B95" s="13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</row>
    <row r="96" spans="1:24" ht="12.75" customHeight="1">
      <c r="A96" s="11"/>
      <c r="B96" s="1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</row>
    <row r="97" spans="1:24" ht="12.75" customHeight="1">
      <c r="A97" s="11"/>
      <c r="B97" s="1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</row>
    <row r="98" spans="1:24" ht="12.75" customHeight="1">
      <c r="A98" s="11"/>
      <c r="B98" s="1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</row>
    <row r="99" spans="1:24" ht="12.75" customHeight="1">
      <c r="A99" s="11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</row>
    <row r="100" spans="1:24" ht="12.75" customHeight="1">
      <c r="A100" s="11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</row>
    <row r="101" spans="1:24" ht="12.75" customHeight="1">
      <c r="A101" s="11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</row>
    <row r="102" spans="1:24" ht="12.75" customHeight="1">
      <c r="A102" s="11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</row>
    <row r="103" spans="1:24" ht="12.75" customHeight="1">
      <c r="A103" s="11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</row>
    <row r="104" spans="1:24" ht="12.75" customHeight="1">
      <c r="A104" s="11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</row>
    <row r="105" spans="1:24" ht="12.75" customHeight="1">
      <c r="A105" s="11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</row>
    <row r="106" spans="1:24" ht="12.75" customHeight="1">
      <c r="A106" s="11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</row>
    <row r="107" spans="1:24" ht="12.75" customHeight="1">
      <c r="A107" s="11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</row>
    <row r="108" spans="1:24" ht="12.75" customHeight="1">
      <c r="A108" s="11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</row>
    <row r="109" spans="1:24" ht="12.75" customHeight="1">
      <c r="A109" s="11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</row>
    <row r="110" spans="1:24" ht="12.75" customHeight="1">
      <c r="A110" s="11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</row>
    <row r="111" spans="1:24" ht="12.75" customHeight="1">
      <c r="A111" s="11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</row>
    <row r="112" spans="1:24" ht="12.75" customHeight="1">
      <c r="A112" s="11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</row>
    <row r="113" spans="1:24" ht="12.75" customHeight="1">
      <c r="A113" s="11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</row>
    <row r="114" spans="1:24" ht="12.75" customHeight="1">
      <c r="A114" s="11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</row>
    <row r="115" spans="1:24" ht="12.75" customHeight="1">
      <c r="A115" s="11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</row>
    <row r="116" spans="1:24" ht="12.75" customHeight="1">
      <c r="A116" s="11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</row>
    <row r="117" spans="1:24" ht="12.75" customHeight="1">
      <c r="A117" s="11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</row>
    <row r="118" spans="1:24" ht="12.75" customHeight="1">
      <c r="A118" s="11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</row>
    <row r="119" spans="1:24" ht="12.75" customHeight="1">
      <c r="A119" s="11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</row>
    <row r="120" spans="1:24" ht="12.75" customHeight="1">
      <c r="A120" s="11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</row>
    <row r="121" spans="1:24" ht="12.75" customHeight="1">
      <c r="A121" s="11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</row>
    <row r="122" spans="1:24" ht="12.75" customHeight="1">
      <c r="A122" s="11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</row>
    <row r="123" spans="1:24" ht="12.75" customHeight="1">
      <c r="A123" s="11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</row>
    <row r="124" spans="1:24" ht="12.75" customHeight="1">
      <c r="A124" s="11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</row>
    <row r="125" spans="1:24" ht="12.75" customHeight="1">
      <c r="A125" s="11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</row>
    <row r="126" spans="1:24" ht="12.75" customHeight="1">
      <c r="A126" s="11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</row>
    <row r="127" spans="1:24" ht="12.75" customHeight="1">
      <c r="A127" s="11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</row>
    <row r="128" spans="1:24" ht="12.75" customHeight="1">
      <c r="A128" s="11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</row>
    <row r="129" spans="1:24" ht="12.75" customHeight="1">
      <c r="A129" s="11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</row>
    <row r="130" spans="1:24" ht="12.75" customHeight="1">
      <c r="A130" s="11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</row>
    <row r="131" spans="1:24" ht="12.75" customHeight="1">
      <c r="A131" s="11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</row>
    <row r="132" spans="1:24" ht="12.75" customHeight="1">
      <c r="A132" s="11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</row>
    <row r="133" spans="1:24" ht="12.75" customHeight="1">
      <c r="A133" s="11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</row>
    <row r="134" spans="1:24" ht="12.75" customHeight="1">
      <c r="A134" s="11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</row>
    <row r="135" spans="1:24" ht="12.75" customHeight="1">
      <c r="A135" s="11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</row>
    <row r="136" spans="1:24" ht="12.75" customHeight="1">
      <c r="A136" s="11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</row>
    <row r="137" spans="1:24" ht="12.75" customHeight="1">
      <c r="A137" s="11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</row>
    <row r="138" spans="1:24" ht="12.75" customHeight="1">
      <c r="A138" s="11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</row>
    <row r="139" spans="1:24" ht="12.75" customHeight="1">
      <c r="A139" s="11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</row>
    <row r="140" spans="1:24" ht="12.75" customHeight="1">
      <c r="A140" s="11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</row>
    <row r="141" spans="1:24" ht="12.75" customHeight="1">
      <c r="A141" s="11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</row>
    <row r="142" spans="1:24" ht="12.75" customHeight="1">
      <c r="A142" s="11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</row>
    <row r="143" spans="1:24" ht="12.75" customHeight="1">
      <c r="A143" s="11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</row>
    <row r="144" spans="1:24" ht="12.75" customHeight="1">
      <c r="A144" s="11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</row>
    <row r="145" spans="1:24" ht="12.75" customHeight="1">
      <c r="A145" s="11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</row>
    <row r="146" spans="1:24" ht="12.75" customHeight="1">
      <c r="A146" s="11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</row>
    <row r="147" spans="1:24" ht="12.75" customHeight="1">
      <c r="A147" s="11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</row>
    <row r="148" spans="1:24" ht="12.75" customHeight="1">
      <c r="A148" s="11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</row>
    <row r="149" spans="1:24" ht="12.75" customHeight="1">
      <c r="A149" s="11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</row>
    <row r="150" spans="1:24" ht="12.75" customHeight="1">
      <c r="A150" s="11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</row>
    <row r="151" spans="1:24" ht="12.75" customHeight="1">
      <c r="A151" s="11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</row>
    <row r="152" spans="1:24" ht="12.75" customHeight="1">
      <c r="A152" s="11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</row>
    <row r="153" spans="1:24" ht="12.75" customHeight="1">
      <c r="A153" s="11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</row>
    <row r="154" spans="1:24" ht="12.75" customHeight="1">
      <c r="A154" s="11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</row>
    <row r="155" spans="1:24" ht="12.75" customHeight="1">
      <c r="A155" s="11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</row>
    <row r="156" spans="1:24" ht="12.75" customHeight="1">
      <c r="A156" s="11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</row>
    <row r="157" spans="1:24" ht="12.75" customHeight="1">
      <c r="A157" s="11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</row>
    <row r="158" spans="1:24" ht="12.75" customHeight="1">
      <c r="A158" s="11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</row>
    <row r="159" spans="1:24" ht="12.75" customHeight="1">
      <c r="A159" s="11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</row>
    <row r="160" spans="1:24" ht="12.75" customHeight="1">
      <c r="A160" s="11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</row>
    <row r="161" spans="1:24" ht="12.75" customHeight="1">
      <c r="A161" s="11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</row>
    <row r="162" spans="1:24" ht="12.75" customHeight="1">
      <c r="A162" s="11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</row>
    <row r="163" spans="1:24" ht="12.75" customHeight="1">
      <c r="A163" s="11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</row>
    <row r="164" spans="1:24" ht="12.75" customHeight="1">
      <c r="A164" s="11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</row>
    <row r="165" spans="1:24" ht="12.75" customHeight="1">
      <c r="A165" s="11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</row>
    <row r="166" spans="1:24" ht="12.75" customHeight="1">
      <c r="A166" s="11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</row>
    <row r="167" spans="1:24" ht="12.75" customHeight="1">
      <c r="A167" s="11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</row>
    <row r="168" spans="1:24" ht="12.75" customHeight="1">
      <c r="A168" s="11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</row>
    <row r="169" spans="1:24" ht="12.75" customHeight="1">
      <c r="A169" s="11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</row>
    <row r="170" spans="1:24" ht="12.75" customHeight="1">
      <c r="A170" s="11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</row>
    <row r="171" spans="1:24" ht="12.75" customHeight="1">
      <c r="A171" s="11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</row>
    <row r="172" spans="1:24" ht="12.75" customHeight="1">
      <c r="A172" s="11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</row>
    <row r="173" spans="1:24" ht="12.75" customHeight="1">
      <c r="A173" s="11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</row>
    <row r="174" spans="1:24" ht="12.75" customHeight="1">
      <c r="A174" s="11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</row>
    <row r="175" spans="1:24" ht="12.75" customHeight="1">
      <c r="A175" s="11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</row>
    <row r="176" spans="1:24" ht="12.75" customHeight="1">
      <c r="A176" s="11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</row>
    <row r="177" spans="1:24" ht="12.75" customHeight="1">
      <c r="A177" s="11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</row>
    <row r="178" spans="1:24" ht="12.75" customHeight="1">
      <c r="A178" s="11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</row>
    <row r="179" spans="1:24" ht="12.75" customHeight="1">
      <c r="A179" s="11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</row>
    <row r="180" spans="1:24" ht="12.75" customHeight="1">
      <c r="A180" s="11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</row>
    <row r="181" spans="1:24" ht="12.75" customHeight="1">
      <c r="A181" s="11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</row>
    <row r="182" spans="1:24" ht="12.75" customHeight="1">
      <c r="A182" s="11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</row>
    <row r="183" spans="1:24" ht="12.75" customHeight="1">
      <c r="A183" s="11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</row>
    <row r="184" spans="1:24" ht="12.75" customHeight="1">
      <c r="A184" s="11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</row>
    <row r="185" spans="1:24" ht="12.75" customHeight="1">
      <c r="A185" s="11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</row>
    <row r="186" spans="1:24" ht="12.75" customHeight="1">
      <c r="A186" s="11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</row>
    <row r="187" spans="1:24" ht="12.75" customHeight="1">
      <c r="A187" s="11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</row>
    <row r="188" spans="1:24" ht="12.75" customHeight="1">
      <c r="A188" s="11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</row>
    <row r="189" spans="1:24" ht="12.75" customHeight="1">
      <c r="A189" s="11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</row>
    <row r="190" spans="1:24" ht="12.75" customHeight="1">
      <c r="A190" s="11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</row>
    <row r="191" spans="1:24" ht="12.75" customHeight="1">
      <c r="A191" s="11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</row>
    <row r="192" spans="1:24" ht="12.75" customHeight="1">
      <c r="A192" s="11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</row>
    <row r="193" spans="1:24" ht="12.75" customHeight="1">
      <c r="A193" s="11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</row>
    <row r="194" spans="1:24" ht="12.75" customHeight="1">
      <c r="A194" s="11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</row>
    <row r="195" spans="1:24" ht="12.75" customHeight="1">
      <c r="A195" s="11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</row>
    <row r="196" spans="1:24" ht="12.75" customHeight="1">
      <c r="A196" s="11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</row>
    <row r="197" spans="1:24" ht="12.75" customHeight="1">
      <c r="A197" s="11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</row>
    <row r="198" spans="1:24" ht="12.75" customHeight="1">
      <c r="A198" s="11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</row>
    <row r="199" spans="1:24" ht="12.75" customHeight="1">
      <c r="A199" s="11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</row>
    <row r="200" spans="1:24" ht="12.75" customHeight="1">
      <c r="A200" s="11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</row>
    <row r="201" spans="1:24" ht="12.75" customHeight="1">
      <c r="A201" s="11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</row>
    <row r="202" spans="1:24" ht="12.75" customHeight="1">
      <c r="A202" s="11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</row>
    <row r="203" spans="1:24" ht="12.75" customHeight="1">
      <c r="A203" s="11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</row>
    <row r="204" spans="1:24" ht="12.75" customHeight="1">
      <c r="A204" s="11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</row>
    <row r="205" spans="1:24" ht="12.75" customHeight="1">
      <c r="A205" s="11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</row>
    <row r="206" spans="1:24" ht="12.75" customHeight="1">
      <c r="A206" s="11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</row>
    <row r="207" spans="1:24" ht="12.75" customHeight="1">
      <c r="A207" s="11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</row>
    <row r="208" spans="1:24" ht="12.75" customHeight="1">
      <c r="A208" s="11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</row>
    <row r="209" spans="1:24" ht="12.75" customHeight="1">
      <c r="A209" s="11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</row>
    <row r="210" spans="1:24" ht="12.75" customHeight="1">
      <c r="A210" s="11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</row>
    <row r="211" spans="1:24" ht="12.75" customHeight="1">
      <c r="A211" s="11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</row>
    <row r="212" spans="1:24" ht="12.75" customHeight="1">
      <c r="A212" s="11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</row>
    <row r="213" spans="1:24" ht="12.75" customHeight="1">
      <c r="A213" s="11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</row>
    <row r="214" spans="1:24" ht="12.75" customHeight="1">
      <c r="A214" s="11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</row>
    <row r="215" spans="1:24" ht="12.75" customHeight="1">
      <c r="A215" s="11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</row>
    <row r="216" spans="1:24" ht="12.75" customHeight="1">
      <c r="A216" s="11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</row>
    <row r="217" spans="1:24" ht="12.75" customHeight="1">
      <c r="A217" s="11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</row>
    <row r="218" spans="1:24" ht="12.75" customHeight="1">
      <c r="A218" s="11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</row>
    <row r="219" spans="1:24" ht="12.75" customHeight="1">
      <c r="A219" s="11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</row>
    <row r="220" spans="1:24" ht="12.75" customHeight="1">
      <c r="A220" s="11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</row>
    <row r="221" spans="1:24" ht="12.75" customHeight="1">
      <c r="A221" s="11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</row>
    <row r="222" spans="1:24" ht="12.75" customHeight="1">
      <c r="A222" s="11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sheetProtection/>
  <printOptions/>
  <pageMargins left="0.31496062992125984" right="0.31496062992125984" top="0.5905511811023623" bottom="0.7874015748031497" header="0" footer="0"/>
  <pageSetup horizontalDpi="600" verticalDpi="600" orientation="portrait" paperSize="9" scale="90"/>
  <headerFooter>
    <oddFooter>&amp;C&amp;P/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PageLayoutView="0" workbookViewId="0" topLeftCell="A1">
      <selection activeCell="A1" sqref="A1"/>
    </sheetView>
  </sheetViews>
  <sheetFormatPr defaultColWidth="14.421875" defaultRowHeight="15" customHeight="1"/>
  <cols>
    <col min="1" max="1" width="7.28125" style="0" customWidth="1"/>
    <col min="2" max="2" width="54.421875" style="0" customWidth="1"/>
    <col min="3" max="3" width="15.57421875" style="0" customWidth="1"/>
    <col min="4" max="4" width="9.28125" style="0" customWidth="1"/>
    <col min="5" max="5" width="15.28125" style="0" customWidth="1"/>
    <col min="6" max="6" width="6.8515625" style="0" customWidth="1"/>
    <col min="7" max="7" width="11.8515625" style="0" customWidth="1"/>
    <col min="8" max="8" width="12.8515625" style="0" customWidth="1"/>
    <col min="9" max="12" width="9.140625" style="0" customWidth="1"/>
    <col min="13" max="26" width="8.7109375" style="0" customWidth="1"/>
  </cols>
  <sheetData>
    <row r="1" spans="1:26" ht="12.75" customHeight="1">
      <c r="A1" s="14" t="s">
        <v>158</v>
      </c>
      <c r="B1" s="11"/>
      <c r="C1" s="11"/>
      <c r="D1" s="11"/>
      <c r="E1" s="14"/>
      <c r="F1" s="14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2.75" customHeight="1">
      <c r="A2" s="62"/>
      <c r="B2" s="63"/>
      <c r="C2" s="63"/>
      <c r="D2" s="63"/>
      <c r="E2" s="63"/>
      <c r="F2" s="15"/>
      <c r="G2" s="16"/>
      <c r="H2" s="16"/>
      <c r="I2" s="16"/>
      <c r="J2" s="16"/>
      <c r="K2" s="16"/>
      <c r="L2" s="16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4"/>
      <c r="B3" s="14" t="s">
        <v>159</v>
      </c>
      <c r="C3" s="14"/>
      <c r="D3" s="14"/>
      <c r="E3" s="14"/>
      <c r="F3" s="14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2.75" customHeight="1">
      <c r="A4" s="37" t="s">
        <v>3</v>
      </c>
      <c r="B4" s="38"/>
      <c r="C4" s="38" t="s">
        <v>160</v>
      </c>
      <c r="D4" s="64" t="s">
        <v>161</v>
      </c>
      <c r="E4" s="65"/>
      <c r="F4" s="64" t="s">
        <v>162</v>
      </c>
      <c r="G4" s="65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2.75" customHeight="1">
      <c r="A5" s="37"/>
      <c r="B5" s="37"/>
      <c r="C5" s="37"/>
      <c r="D5" s="39" t="s">
        <v>127</v>
      </c>
      <c r="E5" s="38" t="s">
        <v>163</v>
      </c>
      <c r="F5" s="39" t="s">
        <v>127</v>
      </c>
      <c r="G5" s="38" t="s">
        <v>163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2.75" customHeight="1">
      <c r="A6" s="38" t="str">
        <f>'Planilha Instalações Rest_Des'!A5</f>
        <v>1.0</v>
      </c>
      <c r="B6" s="37" t="str">
        <f>'Planilha Instalações Rest_Des'!B5</f>
        <v>ADMINISTRAÇÃO DA OBRA</v>
      </c>
      <c r="C6" s="40">
        <f>'Planilha Instalações Rest_Des'!G5</f>
        <v>5532.63</v>
      </c>
      <c r="D6" s="41">
        <v>0.5</v>
      </c>
      <c r="E6" s="42">
        <f aca="true" t="shared" si="0" ref="E6:E14">D6*C6</f>
        <v>2766.315</v>
      </c>
      <c r="F6" s="43">
        <v>0.5</v>
      </c>
      <c r="G6" s="42">
        <f aca="true" t="shared" si="1" ref="G6:G14">F6*C6</f>
        <v>2766.315</v>
      </c>
      <c r="H6" s="25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2.75" customHeight="1">
      <c r="A7" s="38" t="str">
        <f>'Planilha Instalações Rest_Des'!A9</f>
        <v>2.0</v>
      </c>
      <c r="B7" s="40" t="str">
        <f>'Planilha Instalações Rest_Des'!B9</f>
        <v>CAIXA DE PASSAGEM</v>
      </c>
      <c r="C7" s="40">
        <f>'Planilha Instalações Rest_Des'!G9</f>
        <v>1200.47</v>
      </c>
      <c r="D7" s="41">
        <v>0.6</v>
      </c>
      <c r="E7" s="42">
        <f t="shared" si="0"/>
        <v>720.282</v>
      </c>
      <c r="F7" s="43">
        <v>0.4</v>
      </c>
      <c r="G7" s="42">
        <f t="shared" si="1"/>
        <v>480.18800000000005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2.75" customHeight="1">
      <c r="A8" s="38" t="str">
        <f>'Planilha Instalações Rest_Des'!A16</f>
        <v>3.0</v>
      </c>
      <c r="B8" s="40" t="str">
        <f>'Planilha Instalações Rest_Des'!B16</f>
        <v>INTERRUPTOR E TOMADAS</v>
      </c>
      <c r="C8" s="40">
        <f>'Planilha Instalações Rest_Des'!G16</f>
        <v>1207.04</v>
      </c>
      <c r="D8" s="41">
        <v>0.3</v>
      </c>
      <c r="E8" s="42">
        <f t="shared" si="0"/>
        <v>362.11199999999997</v>
      </c>
      <c r="F8" s="43">
        <v>0.7</v>
      </c>
      <c r="G8" s="42">
        <f t="shared" si="1"/>
        <v>844.9279999999999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2.75" customHeight="1">
      <c r="A9" s="38" t="str">
        <f>'Planilha Instalações Rest_Des'!A22</f>
        <v>4.0</v>
      </c>
      <c r="B9" s="40" t="str">
        <f>'Planilha Instalações Rest_Des'!B22</f>
        <v>ELETRODUTOS</v>
      </c>
      <c r="C9" s="40">
        <f>'Planilha Instalações Rest_Des'!G22</f>
        <v>4224.039999999999</v>
      </c>
      <c r="D9" s="41">
        <v>0.8</v>
      </c>
      <c r="E9" s="42">
        <f t="shared" si="0"/>
        <v>3379.2319999999995</v>
      </c>
      <c r="F9" s="43">
        <v>0.2</v>
      </c>
      <c r="G9" s="42">
        <f t="shared" si="1"/>
        <v>844.8079999999999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2.75" customHeight="1">
      <c r="A10" s="38" t="str">
        <f>'Planilha Instalações Rest_Des'!A31</f>
        <v>5.0</v>
      </c>
      <c r="B10" s="40" t="str">
        <f>'Planilha Instalações Rest_Des'!B31</f>
        <v>CABOS</v>
      </c>
      <c r="C10" s="40">
        <f>'Planilha Instalações Rest_Des'!G31</f>
        <v>11721.96</v>
      </c>
      <c r="D10" s="41">
        <v>0.4</v>
      </c>
      <c r="E10" s="42">
        <f t="shared" si="0"/>
        <v>4688.784</v>
      </c>
      <c r="F10" s="43">
        <v>0.6</v>
      </c>
      <c r="G10" s="42">
        <f t="shared" si="1"/>
        <v>7033.1759999999995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.75" customHeight="1">
      <c r="A11" s="38" t="str">
        <f>'Planilha Instalações Rest_Des'!A36</f>
        <v>6.0</v>
      </c>
      <c r="B11" s="40" t="str">
        <f>'Planilha Instalações Rest_Des'!B36</f>
        <v>QUADROS E DISJUNTORES</v>
      </c>
      <c r="C11" s="40">
        <f>'Planilha Instalações Rest_Des'!G36</f>
        <v>2893.9000000000005</v>
      </c>
      <c r="D11" s="41">
        <v>0.3</v>
      </c>
      <c r="E11" s="42">
        <f t="shared" si="0"/>
        <v>868.1700000000002</v>
      </c>
      <c r="F11" s="43">
        <v>0.7</v>
      </c>
      <c r="G11" s="42">
        <f t="shared" si="1"/>
        <v>2025.7300000000002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 customHeight="1">
      <c r="A12" s="38" t="str">
        <f>'Planilha Instalações Rest_Des'!A47</f>
        <v>7.0</v>
      </c>
      <c r="B12" s="40" t="str">
        <f>'Planilha Instalações Rest_Des'!B47</f>
        <v>MALHA DE ATERRAMENTO</v>
      </c>
      <c r="C12" s="40">
        <f>'Planilha Instalações Rest_Des'!G47</f>
        <v>581.85</v>
      </c>
      <c r="D12" s="41"/>
      <c r="E12" s="42">
        <f t="shared" si="0"/>
        <v>0</v>
      </c>
      <c r="F12" s="43">
        <v>1</v>
      </c>
      <c r="G12" s="42">
        <f t="shared" si="1"/>
        <v>581.85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.75" customHeight="1">
      <c r="A13" s="38" t="str">
        <f>'Planilha Instalações Rest_Des'!A52</f>
        <v>8.0</v>
      </c>
      <c r="B13" s="40" t="str">
        <f>'Planilha Instalações Rest_Des'!B52</f>
        <v>RECOMPOSIÇÃO DO FORRO DE GESSO/REVESTIMENTO</v>
      </c>
      <c r="C13" s="40">
        <f>'Planilha Instalações Rest_Des'!G52</f>
        <v>4552.360000000001</v>
      </c>
      <c r="D13" s="41">
        <v>0.2</v>
      </c>
      <c r="E13" s="42">
        <f t="shared" si="0"/>
        <v>910.4720000000002</v>
      </c>
      <c r="F13" s="43">
        <v>0.8</v>
      </c>
      <c r="G13" s="42">
        <f t="shared" si="1"/>
        <v>3641.888000000001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2.75" customHeight="1">
      <c r="A14" s="38" t="str">
        <f>'Planilha Instalações Rest_Des'!A56</f>
        <v>9.0</v>
      </c>
      <c r="B14" s="40" t="str">
        <f>'Planilha Instalações Rest_Des'!B56</f>
        <v>PINTURA</v>
      </c>
      <c r="C14" s="40">
        <f>'Planilha Instalações Rest_Des'!G56</f>
        <v>5945.2</v>
      </c>
      <c r="D14" s="41"/>
      <c r="E14" s="42">
        <f t="shared" si="0"/>
        <v>0</v>
      </c>
      <c r="F14" s="43">
        <v>1</v>
      </c>
      <c r="G14" s="42">
        <f t="shared" si="1"/>
        <v>5945.2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2.75" customHeight="1">
      <c r="A15" s="38"/>
      <c r="B15" s="40"/>
      <c r="C15" s="40"/>
      <c r="D15" s="41"/>
      <c r="E15" s="40"/>
      <c r="F15" s="43"/>
      <c r="G15" s="44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2.75" customHeight="1">
      <c r="A16" s="37"/>
      <c r="B16" s="37" t="s">
        <v>164</v>
      </c>
      <c r="C16" s="40">
        <f>SUM(C6:C15)</f>
        <v>37859.45</v>
      </c>
      <c r="D16" s="40"/>
      <c r="E16" s="40">
        <f>SUM(E6:E15)</f>
        <v>13695.366999999998</v>
      </c>
      <c r="F16" s="41"/>
      <c r="G16" s="40">
        <f>SUM(G6:G15)</f>
        <v>24164.083000000002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2.75" customHeight="1">
      <c r="A17" s="37"/>
      <c r="B17" s="37" t="s">
        <v>165</v>
      </c>
      <c r="C17" s="40"/>
      <c r="D17" s="40"/>
      <c r="E17" s="40">
        <f>E16</f>
        <v>13695.366999999998</v>
      </c>
      <c r="F17" s="41"/>
      <c r="G17" s="40">
        <f>E17+G16</f>
        <v>37859.45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.75" customHeight="1">
      <c r="A18" s="14"/>
      <c r="B18" s="14"/>
      <c r="C18" s="21"/>
      <c r="D18" s="21"/>
      <c r="E18" s="21"/>
      <c r="F18" s="24"/>
      <c r="G18" s="2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 customHeight="1">
      <c r="A19" s="11"/>
      <c r="B19" s="11"/>
      <c r="C19" s="11"/>
      <c r="D19" s="11"/>
      <c r="E19" s="21"/>
      <c r="F19" s="14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2.75" customHeight="1">
      <c r="A20" s="11"/>
      <c r="B20" s="11"/>
      <c r="C20" s="26"/>
      <c r="D20" s="26"/>
      <c r="E20" s="14"/>
      <c r="F20" s="14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 customHeight="1">
      <c r="A21" s="11"/>
      <c r="B21" s="11"/>
      <c r="C21" s="11"/>
      <c r="D21" s="11"/>
      <c r="E21" s="14"/>
      <c r="F21" s="14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 customHeight="1">
      <c r="A22" s="11"/>
      <c r="B22" s="11"/>
      <c r="C22" s="11"/>
      <c r="D22" s="11"/>
      <c r="E22" s="14"/>
      <c r="F22" s="14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2.75" customHeight="1">
      <c r="A23" s="11"/>
      <c r="B23" s="11"/>
      <c r="C23" s="11"/>
      <c r="D23" s="11"/>
      <c r="E23" s="14"/>
      <c r="F23" s="14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2.75" customHeight="1">
      <c r="A24" s="11"/>
      <c r="B24" s="11"/>
      <c r="C24" s="11"/>
      <c r="D24" s="11"/>
      <c r="E24" s="14"/>
      <c r="F24" s="14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2.75" customHeight="1">
      <c r="A25" s="11"/>
      <c r="B25" s="11"/>
      <c r="C25" s="11"/>
      <c r="D25" s="11"/>
      <c r="E25" s="14"/>
      <c r="F25" s="14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.75" customHeight="1">
      <c r="A26" s="11"/>
      <c r="B26" s="11"/>
      <c r="C26" s="11"/>
      <c r="D26" s="11"/>
      <c r="E26" s="14"/>
      <c r="F26" s="14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2.75" customHeight="1">
      <c r="A27" s="11"/>
      <c r="B27" s="11"/>
      <c r="C27" s="11"/>
      <c r="D27" s="11"/>
      <c r="E27" s="14"/>
      <c r="F27" s="14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2.75" customHeight="1">
      <c r="A28" s="11"/>
      <c r="B28" s="11"/>
      <c r="C28" s="11"/>
      <c r="D28" s="11"/>
      <c r="E28" s="14"/>
      <c r="F28" s="14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2.75" customHeight="1">
      <c r="A29" s="11"/>
      <c r="B29" s="11"/>
      <c r="C29" s="11"/>
      <c r="D29" s="11"/>
      <c r="E29" s="14"/>
      <c r="F29" s="14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2.75" customHeight="1">
      <c r="A30" s="11"/>
      <c r="B30" s="11"/>
      <c r="C30" s="11"/>
      <c r="D30" s="11"/>
      <c r="E30" s="14"/>
      <c r="F30" s="1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2.75" customHeight="1">
      <c r="A31" s="11"/>
      <c r="B31" s="11"/>
      <c r="C31" s="11"/>
      <c r="D31" s="11"/>
      <c r="E31" s="14"/>
      <c r="F31" s="14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2.75" customHeight="1">
      <c r="A32" s="11"/>
      <c r="B32" s="11"/>
      <c r="C32" s="11"/>
      <c r="D32" s="11"/>
      <c r="E32" s="14"/>
      <c r="F32" s="14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2.75" customHeight="1">
      <c r="A33" s="11"/>
      <c r="B33" s="11"/>
      <c r="C33" s="11"/>
      <c r="D33" s="11"/>
      <c r="E33" s="14"/>
      <c r="F33" s="14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2.75" customHeight="1">
      <c r="A34" s="11"/>
      <c r="B34" s="11"/>
      <c r="C34" s="11"/>
      <c r="D34" s="11"/>
      <c r="E34" s="14"/>
      <c r="F34" s="14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2.75" customHeight="1">
      <c r="A35" s="11"/>
      <c r="B35" s="11"/>
      <c r="C35" s="11"/>
      <c r="D35" s="11"/>
      <c r="E35" s="14"/>
      <c r="F35" s="14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.75" customHeight="1">
      <c r="A36" s="11"/>
      <c r="B36" s="11"/>
      <c r="C36" s="11"/>
      <c r="D36" s="11"/>
      <c r="E36" s="14"/>
      <c r="F36" s="14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2.75" customHeight="1">
      <c r="A37" s="11"/>
      <c r="B37" s="11"/>
      <c r="C37" s="11"/>
      <c r="D37" s="11"/>
      <c r="E37" s="14"/>
      <c r="F37" s="14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2.75" customHeight="1">
      <c r="A38" s="11"/>
      <c r="B38" s="11"/>
      <c r="C38" s="11"/>
      <c r="D38" s="11"/>
      <c r="E38" s="14"/>
      <c r="F38" s="14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2.75" customHeight="1">
      <c r="A39" s="11"/>
      <c r="B39" s="11"/>
      <c r="C39" s="11"/>
      <c r="D39" s="11"/>
      <c r="E39" s="14"/>
      <c r="F39" s="14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2.75" customHeight="1">
      <c r="A40" s="11"/>
      <c r="B40" s="11"/>
      <c r="C40" s="11"/>
      <c r="D40" s="11"/>
      <c r="E40" s="14"/>
      <c r="F40" s="14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2.75" customHeight="1">
      <c r="A41" s="11"/>
      <c r="B41" s="11"/>
      <c r="C41" s="11"/>
      <c r="D41" s="11"/>
      <c r="E41" s="14"/>
      <c r="F41" s="14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2.75" customHeight="1">
      <c r="A42" s="11"/>
      <c r="B42" s="11"/>
      <c r="C42" s="11"/>
      <c r="D42" s="11"/>
      <c r="E42" s="14"/>
      <c r="F42" s="14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2.75" customHeight="1">
      <c r="A43" s="11"/>
      <c r="B43" s="11"/>
      <c r="C43" s="11"/>
      <c r="D43" s="11"/>
      <c r="E43" s="14"/>
      <c r="F43" s="14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.75" customHeight="1">
      <c r="A44" s="11"/>
      <c r="B44" s="11"/>
      <c r="C44" s="11"/>
      <c r="D44" s="11"/>
      <c r="E44" s="14"/>
      <c r="F44" s="14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2.75" customHeight="1">
      <c r="A45" s="11"/>
      <c r="B45" s="11"/>
      <c r="C45" s="11"/>
      <c r="D45" s="11"/>
      <c r="E45" s="14"/>
      <c r="F45" s="14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2.75" customHeight="1">
      <c r="A46" s="11"/>
      <c r="B46" s="11"/>
      <c r="C46" s="11"/>
      <c r="D46" s="11"/>
      <c r="E46" s="14"/>
      <c r="F46" s="14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2.75" customHeight="1">
      <c r="A47" s="11"/>
      <c r="B47" s="11"/>
      <c r="C47" s="11"/>
      <c r="D47" s="11"/>
      <c r="E47" s="14"/>
      <c r="F47" s="14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2.75" customHeight="1">
      <c r="A48" s="11"/>
      <c r="B48" s="11"/>
      <c r="C48" s="11"/>
      <c r="D48" s="11"/>
      <c r="E48" s="14"/>
      <c r="F48" s="14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2.75" customHeight="1">
      <c r="A49" s="11"/>
      <c r="B49" s="11"/>
      <c r="C49" s="11"/>
      <c r="D49" s="11"/>
      <c r="E49" s="14"/>
      <c r="F49" s="14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2.75" customHeight="1">
      <c r="A50" s="11"/>
      <c r="B50" s="11"/>
      <c r="C50" s="11"/>
      <c r="D50" s="11"/>
      <c r="E50" s="14"/>
      <c r="F50" s="14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2.75" customHeight="1">
      <c r="A51" s="11"/>
      <c r="B51" s="11"/>
      <c r="C51" s="11"/>
      <c r="D51" s="11"/>
      <c r="E51" s="14"/>
      <c r="F51" s="14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2.75" customHeight="1">
      <c r="A52" s="11"/>
      <c r="B52" s="11"/>
      <c r="C52" s="11"/>
      <c r="D52" s="11"/>
      <c r="E52" s="14"/>
      <c r="F52" s="14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2.75" customHeight="1">
      <c r="A53" s="11"/>
      <c r="B53" s="11"/>
      <c r="C53" s="11"/>
      <c r="D53" s="11"/>
      <c r="E53" s="14"/>
      <c r="F53" s="14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2.75" customHeight="1">
      <c r="A54" s="11"/>
      <c r="B54" s="11"/>
      <c r="C54" s="11"/>
      <c r="D54" s="11"/>
      <c r="E54" s="14"/>
      <c r="F54" s="14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2.75" customHeight="1">
      <c r="A55" s="11"/>
      <c r="B55" s="11"/>
      <c r="C55" s="11"/>
      <c r="D55" s="11"/>
      <c r="E55" s="14"/>
      <c r="F55" s="14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2.75" customHeight="1">
      <c r="A56" s="11"/>
      <c r="B56" s="11"/>
      <c r="C56" s="11"/>
      <c r="D56" s="11"/>
      <c r="E56" s="14"/>
      <c r="F56" s="14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2.75" customHeight="1">
      <c r="A57" s="11"/>
      <c r="B57" s="11"/>
      <c r="C57" s="11"/>
      <c r="D57" s="11"/>
      <c r="E57" s="14"/>
      <c r="F57" s="14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2.75" customHeight="1">
      <c r="A58" s="11"/>
      <c r="B58" s="11"/>
      <c r="C58" s="11"/>
      <c r="D58" s="11"/>
      <c r="E58" s="14"/>
      <c r="F58" s="14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2.75" customHeight="1">
      <c r="A59" s="11"/>
      <c r="B59" s="11"/>
      <c r="C59" s="11"/>
      <c r="D59" s="11"/>
      <c r="E59" s="14"/>
      <c r="F59" s="14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2.75" customHeight="1">
      <c r="A60" s="11"/>
      <c r="B60" s="11"/>
      <c r="C60" s="11"/>
      <c r="D60" s="11"/>
      <c r="E60" s="14"/>
      <c r="F60" s="14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2.75" customHeight="1">
      <c r="A61" s="11"/>
      <c r="B61" s="11"/>
      <c r="C61" s="11"/>
      <c r="D61" s="11"/>
      <c r="E61" s="14"/>
      <c r="F61" s="14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2.75" customHeight="1">
      <c r="A62" s="11"/>
      <c r="B62" s="11"/>
      <c r="C62" s="11"/>
      <c r="D62" s="11"/>
      <c r="E62" s="14"/>
      <c r="F62" s="14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2.75" customHeight="1">
      <c r="A63" s="11"/>
      <c r="B63" s="11"/>
      <c r="C63" s="11"/>
      <c r="D63" s="11"/>
      <c r="E63" s="14"/>
      <c r="F63" s="14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2.75" customHeight="1">
      <c r="A64" s="11"/>
      <c r="B64" s="11"/>
      <c r="C64" s="11"/>
      <c r="D64" s="11"/>
      <c r="E64" s="14"/>
      <c r="F64" s="14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2.75" customHeight="1">
      <c r="A65" s="11"/>
      <c r="B65" s="11"/>
      <c r="C65" s="11"/>
      <c r="D65" s="11"/>
      <c r="E65" s="14"/>
      <c r="F65" s="14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2.75" customHeight="1">
      <c r="A66" s="11"/>
      <c r="B66" s="11"/>
      <c r="C66" s="11"/>
      <c r="D66" s="11"/>
      <c r="E66" s="14"/>
      <c r="F66" s="14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2.75" customHeight="1">
      <c r="A67" s="11"/>
      <c r="B67" s="11"/>
      <c r="C67" s="11"/>
      <c r="D67" s="11"/>
      <c r="E67" s="14"/>
      <c r="F67" s="14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2.75" customHeight="1">
      <c r="A68" s="11"/>
      <c r="B68" s="11"/>
      <c r="C68" s="11"/>
      <c r="D68" s="11"/>
      <c r="E68" s="14"/>
      <c r="F68" s="14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2.75" customHeight="1">
      <c r="A69" s="11"/>
      <c r="B69" s="11"/>
      <c r="C69" s="11"/>
      <c r="D69" s="11"/>
      <c r="E69" s="14"/>
      <c r="F69" s="14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2.75" customHeight="1">
      <c r="A70" s="11"/>
      <c r="B70" s="11"/>
      <c r="C70" s="11"/>
      <c r="D70" s="11"/>
      <c r="E70" s="14"/>
      <c r="F70" s="14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2.75" customHeight="1">
      <c r="A71" s="11"/>
      <c r="B71" s="11"/>
      <c r="C71" s="11"/>
      <c r="D71" s="11"/>
      <c r="E71" s="14"/>
      <c r="F71" s="14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2.75" customHeight="1">
      <c r="A72" s="11"/>
      <c r="B72" s="11"/>
      <c r="C72" s="11"/>
      <c r="D72" s="11"/>
      <c r="E72" s="14"/>
      <c r="F72" s="14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2.75" customHeight="1">
      <c r="A73" s="11"/>
      <c r="B73" s="11"/>
      <c r="C73" s="11"/>
      <c r="D73" s="11"/>
      <c r="E73" s="14"/>
      <c r="F73" s="14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2.75" customHeight="1">
      <c r="A74" s="11"/>
      <c r="B74" s="11"/>
      <c r="C74" s="11"/>
      <c r="D74" s="11"/>
      <c r="E74" s="14"/>
      <c r="F74" s="14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2.75" customHeight="1">
      <c r="A75" s="11"/>
      <c r="B75" s="11"/>
      <c r="C75" s="11"/>
      <c r="D75" s="11"/>
      <c r="E75" s="14"/>
      <c r="F75" s="14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2.75" customHeight="1">
      <c r="A76" s="11"/>
      <c r="B76" s="11"/>
      <c r="C76" s="11"/>
      <c r="D76" s="11"/>
      <c r="E76" s="14"/>
      <c r="F76" s="14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2.75" customHeight="1">
      <c r="A77" s="11"/>
      <c r="B77" s="11"/>
      <c r="C77" s="11"/>
      <c r="D77" s="11"/>
      <c r="E77" s="14"/>
      <c r="F77" s="14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2.75" customHeight="1">
      <c r="A78" s="11"/>
      <c r="B78" s="11"/>
      <c r="C78" s="11"/>
      <c r="D78" s="11"/>
      <c r="E78" s="14"/>
      <c r="F78" s="14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2.75" customHeight="1">
      <c r="A79" s="11"/>
      <c r="B79" s="11"/>
      <c r="C79" s="11"/>
      <c r="D79" s="11"/>
      <c r="E79" s="14"/>
      <c r="F79" s="14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2.75" customHeight="1">
      <c r="A80" s="11"/>
      <c r="B80" s="11"/>
      <c r="C80" s="11"/>
      <c r="D80" s="11"/>
      <c r="E80" s="14"/>
      <c r="F80" s="14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2.75" customHeight="1">
      <c r="A81" s="11"/>
      <c r="B81" s="11"/>
      <c r="C81" s="11"/>
      <c r="D81" s="11"/>
      <c r="E81" s="14"/>
      <c r="F81" s="14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2.75" customHeight="1">
      <c r="A82" s="11"/>
      <c r="B82" s="11"/>
      <c r="C82" s="11"/>
      <c r="D82" s="11"/>
      <c r="E82" s="14"/>
      <c r="F82" s="14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2.75" customHeight="1">
      <c r="A83" s="11"/>
      <c r="B83" s="11"/>
      <c r="C83" s="11"/>
      <c r="D83" s="11"/>
      <c r="E83" s="14"/>
      <c r="F83" s="14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2.75" customHeight="1">
      <c r="A84" s="11"/>
      <c r="B84" s="11"/>
      <c r="C84" s="11"/>
      <c r="D84" s="11"/>
      <c r="E84" s="14"/>
      <c r="F84" s="14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2.75" customHeight="1">
      <c r="A85" s="11"/>
      <c r="B85" s="11"/>
      <c r="C85" s="11"/>
      <c r="D85" s="11"/>
      <c r="E85" s="14"/>
      <c r="F85" s="14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2.75" customHeight="1">
      <c r="A86" s="11"/>
      <c r="B86" s="11"/>
      <c r="C86" s="11"/>
      <c r="D86" s="11"/>
      <c r="E86" s="14"/>
      <c r="F86" s="14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2.75" customHeight="1">
      <c r="A87" s="11"/>
      <c r="B87" s="11"/>
      <c r="C87" s="11"/>
      <c r="D87" s="11"/>
      <c r="E87" s="14"/>
      <c r="F87" s="14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2.75" customHeight="1">
      <c r="A88" s="11"/>
      <c r="B88" s="11"/>
      <c r="C88" s="11"/>
      <c r="D88" s="11"/>
      <c r="E88" s="14"/>
      <c r="F88" s="14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2.75" customHeight="1">
      <c r="A89" s="11"/>
      <c r="B89" s="11"/>
      <c r="C89" s="11"/>
      <c r="D89" s="11"/>
      <c r="E89" s="14"/>
      <c r="F89" s="14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2.75" customHeight="1">
      <c r="A90" s="11"/>
      <c r="B90" s="11"/>
      <c r="C90" s="11"/>
      <c r="D90" s="11"/>
      <c r="E90" s="14"/>
      <c r="F90" s="14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2.75" customHeight="1">
      <c r="A91" s="11"/>
      <c r="B91" s="11"/>
      <c r="C91" s="11"/>
      <c r="D91" s="11"/>
      <c r="E91" s="14"/>
      <c r="F91" s="14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2.75" customHeight="1">
      <c r="A92" s="11"/>
      <c r="B92" s="11"/>
      <c r="C92" s="11"/>
      <c r="D92" s="11"/>
      <c r="E92" s="14"/>
      <c r="F92" s="14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2.75" customHeight="1">
      <c r="A93" s="11"/>
      <c r="B93" s="11"/>
      <c r="C93" s="11"/>
      <c r="D93" s="11"/>
      <c r="E93" s="14"/>
      <c r="F93" s="14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2.75" customHeight="1">
      <c r="A94" s="11"/>
      <c r="B94" s="11"/>
      <c r="C94" s="11"/>
      <c r="D94" s="11"/>
      <c r="E94" s="14"/>
      <c r="F94" s="14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2.75" customHeight="1">
      <c r="A95" s="11"/>
      <c r="B95" s="11"/>
      <c r="C95" s="11"/>
      <c r="D95" s="11"/>
      <c r="E95" s="14"/>
      <c r="F95" s="14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2.75" customHeight="1">
      <c r="A96" s="11"/>
      <c r="B96" s="11"/>
      <c r="C96" s="11"/>
      <c r="D96" s="11"/>
      <c r="E96" s="14"/>
      <c r="F96" s="14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2.75" customHeight="1">
      <c r="A97" s="11"/>
      <c r="B97" s="11"/>
      <c r="C97" s="11"/>
      <c r="D97" s="11"/>
      <c r="E97" s="14"/>
      <c r="F97" s="14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2.75" customHeight="1">
      <c r="A98" s="11"/>
      <c r="B98" s="11"/>
      <c r="C98" s="11"/>
      <c r="D98" s="11"/>
      <c r="E98" s="14"/>
      <c r="F98" s="14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2.75" customHeight="1">
      <c r="A99" s="11"/>
      <c r="B99" s="11"/>
      <c r="C99" s="11"/>
      <c r="D99" s="11"/>
      <c r="E99" s="14"/>
      <c r="F99" s="14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2.75" customHeight="1">
      <c r="A100" s="11"/>
      <c r="B100" s="11"/>
      <c r="C100" s="11"/>
      <c r="D100" s="11"/>
      <c r="E100" s="14"/>
      <c r="F100" s="14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2.75" customHeight="1">
      <c r="A101" s="11"/>
      <c r="B101" s="11"/>
      <c r="C101" s="11"/>
      <c r="D101" s="11"/>
      <c r="E101" s="14"/>
      <c r="F101" s="14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2.75" customHeight="1">
      <c r="A102" s="11"/>
      <c r="B102" s="11"/>
      <c r="C102" s="11"/>
      <c r="D102" s="11"/>
      <c r="E102" s="14"/>
      <c r="F102" s="14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2.75" customHeight="1">
      <c r="A103" s="11"/>
      <c r="B103" s="11"/>
      <c r="C103" s="11"/>
      <c r="D103" s="11"/>
      <c r="E103" s="14"/>
      <c r="F103" s="14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2.75" customHeight="1">
      <c r="A104" s="11"/>
      <c r="B104" s="11"/>
      <c r="C104" s="11"/>
      <c r="D104" s="11"/>
      <c r="E104" s="14"/>
      <c r="F104" s="14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2.75" customHeight="1">
      <c r="A105" s="11"/>
      <c r="B105" s="11"/>
      <c r="C105" s="11"/>
      <c r="D105" s="11"/>
      <c r="E105" s="14"/>
      <c r="F105" s="14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2.75" customHeight="1">
      <c r="A106" s="11"/>
      <c r="B106" s="11"/>
      <c r="C106" s="11"/>
      <c r="D106" s="11"/>
      <c r="E106" s="14"/>
      <c r="F106" s="14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2.75" customHeight="1">
      <c r="A107" s="11"/>
      <c r="B107" s="11"/>
      <c r="C107" s="11"/>
      <c r="D107" s="11"/>
      <c r="E107" s="14"/>
      <c r="F107" s="14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2.75" customHeight="1">
      <c r="A108" s="11"/>
      <c r="B108" s="11"/>
      <c r="C108" s="11"/>
      <c r="D108" s="11"/>
      <c r="E108" s="14"/>
      <c r="F108" s="14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2.75" customHeight="1">
      <c r="A109" s="11"/>
      <c r="B109" s="11"/>
      <c r="C109" s="11"/>
      <c r="D109" s="11"/>
      <c r="E109" s="14"/>
      <c r="F109" s="14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2.75" customHeight="1">
      <c r="A110" s="11"/>
      <c r="B110" s="11"/>
      <c r="C110" s="11"/>
      <c r="D110" s="11"/>
      <c r="E110" s="14"/>
      <c r="F110" s="14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2.75" customHeight="1">
      <c r="A111" s="11"/>
      <c r="B111" s="11"/>
      <c r="C111" s="11"/>
      <c r="D111" s="11"/>
      <c r="E111" s="14"/>
      <c r="F111" s="14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2.75" customHeight="1">
      <c r="A112" s="11"/>
      <c r="B112" s="11"/>
      <c r="C112" s="11"/>
      <c r="D112" s="11"/>
      <c r="E112" s="14"/>
      <c r="F112" s="14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2.75" customHeight="1">
      <c r="A113" s="11"/>
      <c r="B113" s="11"/>
      <c r="C113" s="11"/>
      <c r="D113" s="11"/>
      <c r="E113" s="14"/>
      <c r="F113" s="14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2.75" customHeight="1">
      <c r="A114" s="11"/>
      <c r="B114" s="11"/>
      <c r="C114" s="11"/>
      <c r="D114" s="11"/>
      <c r="E114" s="14"/>
      <c r="F114" s="14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2.75" customHeight="1">
      <c r="A115" s="11"/>
      <c r="B115" s="11"/>
      <c r="C115" s="11"/>
      <c r="D115" s="11"/>
      <c r="E115" s="14"/>
      <c r="F115" s="14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2.75" customHeight="1">
      <c r="A116" s="11"/>
      <c r="B116" s="11"/>
      <c r="C116" s="11"/>
      <c r="D116" s="11"/>
      <c r="E116" s="14"/>
      <c r="F116" s="14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2.75" customHeight="1">
      <c r="A117" s="11"/>
      <c r="B117" s="11"/>
      <c r="C117" s="11"/>
      <c r="D117" s="11"/>
      <c r="E117" s="14"/>
      <c r="F117" s="14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2.75" customHeight="1">
      <c r="A118" s="11"/>
      <c r="B118" s="11"/>
      <c r="C118" s="11"/>
      <c r="D118" s="11"/>
      <c r="E118" s="14"/>
      <c r="F118" s="14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2.75" customHeight="1">
      <c r="A119" s="11"/>
      <c r="B119" s="11"/>
      <c r="C119" s="11"/>
      <c r="D119" s="11"/>
      <c r="E119" s="14"/>
      <c r="F119" s="14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.75" customHeight="1">
      <c r="A120" s="11"/>
      <c r="B120" s="11"/>
      <c r="C120" s="11"/>
      <c r="D120" s="11"/>
      <c r="E120" s="14"/>
      <c r="F120" s="14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2.75" customHeight="1">
      <c r="A121" s="11"/>
      <c r="B121" s="11"/>
      <c r="C121" s="11"/>
      <c r="D121" s="11"/>
      <c r="E121" s="14"/>
      <c r="F121" s="14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2.75" customHeight="1">
      <c r="A122" s="11"/>
      <c r="B122" s="11"/>
      <c r="C122" s="11"/>
      <c r="D122" s="11"/>
      <c r="E122" s="14"/>
      <c r="F122" s="14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2.75" customHeight="1">
      <c r="A123" s="11"/>
      <c r="B123" s="11"/>
      <c r="C123" s="11"/>
      <c r="D123" s="11"/>
      <c r="E123" s="14"/>
      <c r="F123" s="14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2.75" customHeight="1">
      <c r="A124" s="11"/>
      <c r="B124" s="11"/>
      <c r="C124" s="11"/>
      <c r="D124" s="11"/>
      <c r="E124" s="14"/>
      <c r="F124" s="14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2.75" customHeight="1">
      <c r="A125" s="11"/>
      <c r="B125" s="11"/>
      <c r="C125" s="11"/>
      <c r="D125" s="11"/>
      <c r="E125" s="14"/>
      <c r="F125" s="14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2.75" customHeight="1">
      <c r="A126" s="11"/>
      <c r="B126" s="11"/>
      <c r="C126" s="11"/>
      <c r="D126" s="11"/>
      <c r="E126" s="14"/>
      <c r="F126" s="14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2.75" customHeight="1">
      <c r="A127" s="11"/>
      <c r="B127" s="11"/>
      <c r="C127" s="11"/>
      <c r="D127" s="11"/>
      <c r="E127" s="14"/>
      <c r="F127" s="14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2.75" customHeight="1">
      <c r="A128" s="11"/>
      <c r="B128" s="11"/>
      <c r="C128" s="11"/>
      <c r="D128" s="11"/>
      <c r="E128" s="14"/>
      <c r="F128" s="14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2.75" customHeight="1">
      <c r="A129" s="11"/>
      <c r="B129" s="11"/>
      <c r="C129" s="11"/>
      <c r="D129" s="11"/>
      <c r="E129" s="14"/>
      <c r="F129" s="14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2.75" customHeight="1">
      <c r="A130" s="11"/>
      <c r="B130" s="11"/>
      <c r="C130" s="11"/>
      <c r="D130" s="11"/>
      <c r="E130" s="14"/>
      <c r="F130" s="14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2.75" customHeight="1">
      <c r="A131" s="11"/>
      <c r="B131" s="11"/>
      <c r="C131" s="11"/>
      <c r="D131" s="11"/>
      <c r="E131" s="14"/>
      <c r="F131" s="14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2.75" customHeight="1">
      <c r="A132" s="11"/>
      <c r="B132" s="11"/>
      <c r="C132" s="11"/>
      <c r="D132" s="11"/>
      <c r="E132" s="14"/>
      <c r="F132" s="14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2.75" customHeight="1">
      <c r="A133" s="11"/>
      <c r="B133" s="11"/>
      <c r="C133" s="11"/>
      <c r="D133" s="11"/>
      <c r="E133" s="14"/>
      <c r="F133" s="14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2.75" customHeight="1">
      <c r="A134" s="11"/>
      <c r="B134" s="11"/>
      <c r="C134" s="11"/>
      <c r="D134" s="11"/>
      <c r="E134" s="14"/>
      <c r="F134" s="14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2.75" customHeight="1">
      <c r="A135" s="11"/>
      <c r="B135" s="11"/>
      <c r="C135" s="11"/>
      <c r="D135" s="11"/>
      <c r="E135" s="14"/>
      <c r="F135" s="14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2.75" customHeight="1">
      <c r="A136" s="11"/>
      <c r="B136" s="11"/>
      <c r="C136" s="11"/>
      <c r="D136" s="11"/>
      <c r="E136" s="14"/>
      <c r="F136" s="14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2.75" customHeight="1">
      <c r="A137" s="11"/>
      <c r="B137" s="11"/>
      <c r="C137" s="11"/>
      <c r="D137" s="11"/>
      <c r="E137" s="14"/>
      <c r="F137" s="14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2.75" customHeight="1">
      <c r="A138" s="11"/>
      <c r="B138" s="11"/>
      <c r="C138" s="11"/>
      <c r="D138" s="11"/>
      <c r="E138" s="14"/>
      <c r="F138" s="14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2.75" customHeight="1">
      <c r="A139" s="11"/>
      <c r="B139" s="11"/>
      <c r="C139" s="11"/>
      <c r="D139" s="11"/>
      <c r="E139" s="14"/>
      <c r="F139" s="14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2.75" customHeight="1">
      <c r="A140" s="11"/>
      <c r="B140" s="11"/>
      <c r="C140" s="11"/>
      <c r="D140" s="11"/>
      <c r="E140" s="14"/>
      <c r="F140" s="14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2.75" customHeight="1">
      <c r="A141" s="11"/>
      <c r="B141" s="11"/>
      <c r="C141" s="11"/>
      <c r="D141" s="11"/>
      <c r="E141" s="14"/>
      <c r="F141" s="14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2.75" customHeight="1">
      <c r="A142" s="11"/>
      <c r="B142" s="11"/>
      <c r="C142" s="11"/>
      <c r="D142" s="11"/>
      <c r="E142" s="14"/>
      <c r="F142" s="14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2.75" customHeight="1">
      <c r="A143" s="11"/>
      <c r="B143" s="11"/>
      <c r="C143" s="11"/>
      <c r="D143" s="11"/>
      <c r="E143" s="14"/>
      <c r="F143" s="14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2.75" customHeight="1">
      <c r="A144" s="11"/>
      <c r="B144" s="11"/>
      <c r="C144" s="11"/>
      <c r="D144" s="11"/>
      <c r="E144" s="14"/>
      <c r="F144" s="14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2.75" customHeight="1">
      <c r="A145" s="11"/>
      <c r="B145" s="11"/>
      <c r="C145" s="11"/>
      <c r="D145" s="11"/>
      <c r="E145" s="14"/>
      <c r="F145" s="14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2.75" customHeight="1">
      <c r="A146" s="11"/>
      <c r="B146" s="11"/>
      <c r="C146" s="11"/>
      <c r="D146" s="11"/>
      <c r="E146" s="14"/>
      <c r="F146" s="14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2.75" customHeight="1">
      <c r="A147" s="11"/>
      <c r="B147" s="11"/>
      <c r="C147" s="11"/>
      <c r="D147" s="11"/>
      <c r="E147" s="14"/>
      <c r="F147" s="14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2.75" customHeight="1">
      <c r="A148" s="11"/>
      <c r="B148" s="11"/>
      <c r="C148" s="11"/>
      <c r="D148" s="11"/>
      <c r="E148" s="14"/>
      <c r="F148" s="14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2.75" customHeight="1">
      <c r="A149" s="11"/>
      <c r="B149" s="11"/>
      <c r="C149" s="11"/>
      <c r="D149" s="11"/>
      <c r="E149" s="14"/>
      <c r="F149" s="14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2.75" customHeight="1">
      <c r="A150" s="11"/>
      <c r="B150" s="11"/>
      <c r="C150" s="11"/>
      <c r="D150" s="11"/>
      <c r="E150" s="14"/>
      <c r="F150" s="14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2.75" customHeight="1">
      <c r="A151" s="11"/>
      <c r="B151" s="11"/>
      <c r="C151" s="11"/>
      <c r="D151" s="11"/>
      <c r="E151" s="14"/>
      <c r="F151" s="14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2.75" customHeight="1">
      <c r="A152" s="11"/>
      <c r="B152" s="11"/>
      <c r="C152" s="11"/>
      <c r="D152" s="11"/>
      <c r="E152" s="14"/>
      <c r="F152" s="14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2.75" customHeight="1">
      <c r="A153" s="11"/>
      <c r="B153" s="11"/>
      <c r="C153" s="11"/>
      <c r="D153" s="11"/>
      <c r="E153" s="14"/>
      <c r="F153" s="14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2.75" customHeight="1">
      <c r="A154" s="11"/>
      <c r="B154" s="11"/>
      <c r="C154" s="11"/>
      <c r="D154" s="11"/>
      <c r="E154" s="14"/>
      <c r="F154" s="14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2.75" customHeight="1">
      <c r="A155" s="11"/>
      <c r="B155" s="11"/>
      <c r="C155" s="11"/>
      <c r="D155" s="11"/>
      <c r="E155" s="14"/>
      <c r="F155" s="14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2.75" customHeight="1">
      <c r="A156" s="11"/>
      <c r="B156" s="11"/>
      <c r="C156" s="11"/>
      <c r="D156" s="11"/>
      <c r="E156" s="14"/>
      <c r="F156" s="14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2.75" customHeight="1">
      <c r="A157" s="11"/>
      <c r="B157" s="11"/>
      <c r="C157" s="11"/>
      <c r="D157" s="11"/>
      <c r="E157" s="14"/>
      <c r="F157" s="14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2.75" customHeight="1">
      <c r="A158" s="11"/>
      <c r="B158" s="11"/>
      <c r="C158" s="11"/>
      <c r="D158" s="11"/>
      <c r="E158" s="14"/>
      <c r="F158" s="14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2.75" customHeight="1">
      <c r="A159" s="11"/>
      <c r="B159" s="11"/>
      <c r="C159" s="11"/>
      <c r="D159" s="11"/>
      <c r="E159" s="14"/>
      <c r="F159" s="14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2.75" customHeight="1">
      <c r="A160" s="11"/>
      <c r="B160" s="11"/>
      <c r="C160" s="11"/>
      <c r="D160" s="11"/>
      <c r="E160" s="14"/>
      <c r="F160" s="14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2.75" customHeight="1">
      <c r="A161" s="11"/>
      <c r="B161" s="11"/>
      <c r="C161" s="11"/>
      <c r="D161" s="11"/>
      <c r="E161" s="14"/>
      <c r="F161" s="14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2.75" customHeight="1">
      <c r="A162" s="11"/>
      <c r="B162" s="11"/>
      <c r="C162" s="11"/>
      <c r="D162" s="11"/>
      <c r="E162" s="14"/>
      <c r="F162" s="14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2.75" customHeight="1">
      <c r="A163" s="11"/>
      <c r="B163" s="11"/>
      <c r="C163" s="11"/>
      <c r="D163" s="11"/>
      <c r="E163" s="14"/>
      <c r="F163" s="14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2.75" customHeight="1">
      <c r="A164" s="11"/>
      <c r="B164" s="11"/>
      <c r="C164" s="11"/>
      <c r="D164" s="11"/>
      <c r="E164" s="14"/>
      <c r="F164" s="14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2.75" customHeight="1">
      <c r="A165" s="11"/>
      <c r="B165" s="11"/>
      <c r="C165" s="11"/>
      <c r="D165" s="11"/>
      <c r="E165" s="14"/>
      <c r="F165" s="14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2.75" customHeight="1">
      <c r="A166" s="11"/>
      <c r="B166" s="11"/>
      <c r="C166" s="11"/>
      <c r="D166" s="11"/>
      <c r="E166" s="14"/>
      <c r="F166" s="14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2.75" customHeight="1">
      <c r="A167" s="11"/>
      <c r="B167" s="11"/>
      <c r="C167" s="11"/>
      <c r="D167" s="11"/>
      <c r="E167" s="14"/>
      <c r="F167" s="14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2.75" customHeight="1">
      <c r="A168" s="11"/>
      <c r="B168" s="11"/>
      <c r="C168" s="11"/>
      <c r="D168" s="11"/>
      <c r="E168" s="14"/>
      <c r="F168" s="14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2.75" customHeight="1">
      <c r="A169" s="11"/>
      <c r="B169" s="11"/>
      <c r="C169" s="11"/>
      <c r="D169" s="11"/>
      <c r="E169" s="14"/>
      <c r="F169" s="14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2.75" customHeight="1">
      <c r="A170" s="11"/>
      <c r="B170" s="11"/>
      <c r="C170" s="11"/>
      <c r="D170" s="11"/>
      <c r="E170" s="14"/>
      <c r="F170" s="14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2.75" customHeight="1">
      <c r="A171" s="11"/>
      <c r="B171" s="11"/>
      <c r="C171" s="11"/>
      <c r="D171" s="11"/>
      <c r="E171" s="14"/>
      <c r="F171" s="14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2.75" customHeight="1">
      <c r="A172" s="11"/>
      <c r="B172" s="11"/>
      <c r="C172" s="11"/>
      <c r="D172" s="11"/>
      <c r="E172" s="14"/>
      <c r="F172" s="14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2.75" customHeight="1">
      <c r="A173" s="11"/>
      <c r="B173" s="11"/>
      <c r="C173" s="11"/>
      <c r="D173" s="11"/>
      <c r="E173" s="14"/>
      <c r="F173" s="14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2.75" customHeight="1">
      <c r="A174" s="11"/>
      <c r="B174" s="11"/>
      <c r="C174" s="11"/>
      <c r="D174" s="11"/>
      <c r="E174" s="14"/>
      <c r="F174" s="14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2.75" customHeight="1">
      <c r="A175" s="11"/>
      <c r="B175" s="11"/>
      <c r="C175" s="11"/>
      <c r="D175" s="11"/>
      <c r="E175" s="14"/>
      <c r="F175" s="14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2.75" customHeight="1">
      <c r="A176" s="11"/>
      <c r="B176" s="11"/>
      <c r="C176" s="11"/>
      <c r="D176" s="11"/>
      <c r="E176" s="14"/>
      <c r="F176" s="14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2.75" customHeight="1">
      <c r="A177" s="11"/>
      <c r="B177" s="11"/>
      <c r="C177" s="11"/>
      <c r="D177" s="11"/>
      <c r="E177" s="14"/>
      <c r="F177" s="14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2.75" customHeight="1">
      <c r="A178" s="11"/>
      <c r="B178" s="11"/>
      <c r="C178" s="11"/>
      <c r="D178" s="11"/>
      <c r="E178" s="14"/>
      <c r="F178" s="14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2.75" customHeight="1">
      <c r="A179" s="11"/>
      <c r="B179" s="11"/>
      <c r="C179" s="11"/>
      <c r="D179" s="11"/>
      <c r="E179" s="14"/>
      <c r="F179" s="14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2.75" customHeight="1">
      <c r="A180" s="11"/>
      <c r="B180" s="11"/>
      <c r="C180" s="11"/>
      <c r="D180" s="11"/>
      <c r="E180" s="14"/>
      <c r="F180" s="14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2.75" customHeight="1">
      <c r="A181" s="11"/>
      <c r="B181" s="11"/>
      <c r="C181" s="11"/>
      <c r="D181" s="11"/>
      <c r="E181" s="14"/>
      <c r="F181" s="14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2.75" customHeight="1">
      <c r="A182" s="11"/>
      <c r="B182" s="11"/>
      <c r="C182" s="11"/>
      <c r="D182" s="11"/>
      <c r="E182" s="14"/>
      <c r="F182" s="14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2.75" customHeight="1">
      <c r="A183" s="11"/>
      <c r="B183" s="11"/>
      <c r="C183" s="11"/>
      <c r="D183" s="11"/>
      <c r="E183" s="14"/>
      <c r="F183" s="14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2.75" customHeight="1">
      <c r="A184" s="11"/>
      <c r="B184" s="11"/>
      <c r="C184" s="11"/>
      <c r="D184" s="11"/>
      <c r="E184" s="14"/>
      <c r="F184" s="14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2.75" customHeight="1">
      <c r="A185" s="11"/>
      <c r="B185" s="11"/>
      <c r="C185" s="11"/>
      <c r="D185" s="11"/>
      <c r="E185" s="14"/>
      <c r="F185" s="14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2.75" customHeight="1">
      <c r="A186" s="11"/>
      <c r="B186" s="11"/>
      <c r="C186" s="11"/>
      <c r="D186" s="11"/>
      <c r="E186" s="14"/>
      <c r="F186" s="14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2.75" customHeight="1">
      <c r="A187" s="11"/>
      <c r="B187" s="11"/>
      <c r="C187" s="11"/>
      <c r="D187" s="11"/>
      <c r="E187" s="14"/>
      <c r="F187" s="14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2.75" customHeight="1">
      <c r="A188" s="11"/>
      <c r="B188" s="11"/>
      <c r="C188" s="11"/>
      <c r="D188" s="11"/>
      <c r="E188" s="14"/>
      <c r="F188" s="14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2.75" customHeight="1">
      <c r="A189" s="11"/>
      <c r="B189" s="11"/>
      <c r="C189" s="11"/>
      <c r="D189" s="11"/>
      <c r="E189" s="14"/>
      <c r="F189" s="14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2.75" customHeight="1">
      <c r="A190" s="11"/>
      <c r="B190" s="11"/>
      <c r="C190" s="11"/>
      <c r="D190" s="11"/>
      <c r="E190" s="14"/>
      <c r="F190" s="14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2.75" customHeight="1">
      <c r="A191" s="11"/>
      <c r="B191" s="11"/>
      <c r="C191" s="11"/>
      <c r="D191" s="11"/>
      <c r="E191" s="14"/>
      <c r="F191" s="14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2.75" customHeight="1">
      <c r="A192" s="11"/>
      <c r="B192" s="11"/>
      <c r="C192" s="11"/>
      <c r="D192" s="11"/>
      <c r="E192" s="14"/>
      <c r="F192" s="14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2.75" customHeight="1">
      <c r="A193" s="11"/>
      <c r="B193" s="11"/>
      <c r="C193" s="11"/>
      <c r="D193" s="11"/>
      <c r="E193" s="14"/>
      <c r="F193" s="14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2.75" customHeight="1">
      <c r="A194" s="11"/>
      <c r="B194" s="11"/>
      <c r="C194" s="11"/>
      <c r="D194" s="11"/>
      <c r="E194" s="14"/>
      <c r="F194" s="14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2.75" customHeight="1">
      <c r="A195" s="11"/>
      <c r="B195" s="11"/>
      <c r="C195" s="11"/>
      <c r="D195" s="11"/>
      <c r="E195" s="14"/>
      <c r="F195" s="14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2.75" customHeight="1">
      <c r="A196" s="11"/>
      <c r="B196" s="11"/>
      <c r="C196" s="11"/>
      <c r="D196" s="11"/>
      <c r="E196" s="14"/>
      <c r="F196" s="14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2.75" customHeight="1">
      <c r="A197" s="11"/>
      <c r="B197" s="11"/>
      <c r="C197" s="11"/>
      <c r="D197" s="11"/>
      <c r="E197" s="14"/>
      <c r="F197" s="14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2.75" customHeight="1">
      <c r="A198" s="11"/>
      <c r="B198" s="11"/>
      <c r="C198" s="11"/>
      <c r="D198" s="11"/>
      <c r="E198" s="14"/>
      <c r="F198" s="14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2.75" customHeight="1">
      <c r="A199" s="11"/>
      <c r="B199" s="11"/>
      <c r="C199" s="11"/>
      <c r="D199" s="11"/>
      <c r="E199" s="14"/>
      <c r="F199" s="14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2.75" customHeight="1">
      <c r="A200" s="11"/>
      <c r="B200" s="11"/>
      <c r="C200" s="11"/>
      <c r="D200" s="11"/>
      <c r="E200" s="14"/>
      <c r="F200" s="14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2.75" customHeight="1">
      <c r="A201" s="11"/>
      <c r="B201" s="11"/>
      <c r="C201" s="11"/>
      <c r="D201" s="11"/>
      <c r="E201" s="14"/>
      <c r="F201" s="14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2.75" customHeight="1">
      <c r="A202" s="11"/>
      <c r="B202" s="11"/>
      <c r="C202" s="11"/>
      <c r="D202" s="11"/>
      <c r="E202" s="14"/>
      <c r="F202" s="14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2.75" customHeight="1">
      <c r="A203" s="11"/>
      <c r="B203" s="11"/>
      <c r="C203" s="11"/>
      <c r="D203" s="11"/>
      <c r="E203" s="14"/>
      <c r="F203" s="14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2.75" customHeight="1">
      <c r="A204" s="11"/>
      <c r="B204" s="11"/>
      <c r="C204" s="11"/>
      <c r="D204" s="11"/>
      <c r="E204" s="14"/>
      <c r="F204" s="14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2.75" customHeight="1">
      <c r="A205" s="11"/>
      <c r="B205" s="11"/>
      <c r="C205" s="11"/>
      <c r="D205" s="11"/>
      <c r="E205" s="14"/>
      <c r="F205" s="14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2.75" customHeight="1">
      <c r="A206" s="11"/>
      <c r="B206" s="11"/>
      <c r="C206" s="11"/>
      <c r="D206" s="11"/>
      <c r="E206" s="14"/>
      <c r="F206" s="14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2.75" customHeight="1">
      <c r="A207" s="11"/>
      <c r="B207" s="11"/>
      <c r="C207" s="11"/>
      <c r="D207" s="11"/>
      <c r="E207" s="14"/>
      <c r="F207" s="14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2.75" customHeight="1">
      <c r="A208" s="11"/>
      <c r="B208" s="11"/>
      <c r="C208" s="11"/>
      <c r="D208" s="11"/>
      <c r="E208" s="14"/>
      <c r="F208" s="14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2.75" customHeight="1">
      <c r="A209" s="11"/>
      <c r="B209" s="11"/>
      <c r="C209" s="11"/>
      <c r="D209" s="11"/>
      <c r="E209" s="14"/>
      <c r="F209" s="14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2.75" customHeight="1">
      <c r="A210" s="11"/>
      <c r="B210" s="11"/>
      <c r="C210" s="11"/>
      <c r="D210" s="11"/>
      <c r="E210" s="14"/>
      <c r="F210" s="14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2.75" customHeight="1">
      <c r="A211" s="11"/>
      <c r="B211" s="11"/>
      <c r="C211" s="11"/>
      <c r="D211" s="11"/>
      <c r="E211" s="14"/>
      <c r="F211" s="14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2.75" customHeight="1">
      <c r="A212" s="11"/>
      <c r="B212" s="11"/>
      <c r="C212" s="11"/>
      <c r="D212" s="11"/>
      <c r="E212" s="14"/>
      <c r="F212" s="14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2.75" customHeight="1">
      <c r="A213" s="11"/>
      <c r="B213" s="11"/>
      <c r="C213" s="11"/>
      <c r="D213" s="11"/>
      <c r="E213" s="14"/>
      <c r="F213" s="14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2.75" customHeight="1">
      <c r="A214" s="11"/>
      <c r="B214" s="11"/>
      <c r="C214" s="11"/>
      <c r="D214" s="11"/>
      <c r="E214" s="14"/>
      <c r="F214" s="14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2.75" customHeight="1">
      <c r="A215" s="11"/>
      <c r="B215" s="11"/>
      <c r="C215" s="11"/>
      <c r="D215" s="11"/>
      <c r="E215" s="14"/>
      <c r="F215" s="14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2.75" customHeight="1">
      <c r="A216" s="11"/>
      <c r="B216" s="11"/>
      <c r="C216" s="11"/>
      <c r="D216" s="11"/>
      <c r="E216" s="14"/>
      <c r="F216" s="14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2.75" customHeight="1">
      <c r="A217" s="11"/>
      <c r="B217" s="11"/>
      <c r="C217" s="11"/>
      <c r="D217" s="11"/>
      <c r="E217" s="14"/>
      <c r="F217" s="14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2.75" customHeight="1">
      <c r="A218" s="11"/>
      <c r="B218" s="11"/>
      <c r="C218" s="11"/>
      <c r="D218" s="11"/>
      <c r="E218" s="14"/>
      <c r="F218" s="14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sheetProtection/>
  <mergeCells count="3">
    <mergeCell ref="A2:E2"/>
    <mergeCell ref="D4:E4"/>
    <mergeCell ref="F4:G4"/>
  </mergeCells>
  <printOptions/>
  <pageMargins left="0.11811023622047245" right="0.11811023622047245" top="0.5905511811023623" bottom="0.7874015748031497" header="0" footer="0"/>
  <pageSetup horizontalDpi="600" verticalDpi="600" orientation="landscape" paperSize="9" scale="90"/>
  <headerFooter>
    <oddFooter>&amp;C&amp;P/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6" width="8.710937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511805555555555" right="0.511805555555555" top="0.7875" bottom="0.78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0811</dc:creator>
  <cp:keywords/>
  <dc:description/>
  <cp:lastModifiedBy>José Vieira</cp:lastModifiedBy>
  <dcterms:created xsi:type="dcterms:W3CDTF">2018-11-29T10:19:14Z</dcterms:created>
  <dcterms:modified xsi:type="dcterms:W3CDTF">2019-11-07T23:56:08Z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TCE - 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